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2.8" sheetId="2" r:id="rId1"/>
    <sheet name="С13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С13!#REF!</definedName>
    <definedName name="_Par114" localSheetId="1">С13!#REF!</definedName>
    <definedName name="_Par115" localSheetId="1">С13!#REF!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С13!#REF!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С13!$A$1:$G$145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6" i="2" l="1"/>
  <c r="D76" i="2"/>
  <c r="D79" i="2" s="1"/>
  <c r="D80" i="2" s="1"/>
  <c r="D75" i="2"/>
  <c r="D68" i="2"/>
  <c r="D71" i="2" s="1"/>
  <c r="D67" i="2"/>
  <c r="D66" i="2"/>
  <c r="D58" i="2"/>
  <c r="D41" i="2" s="1"/>
  <c r="D57" i="2"/>
  <c r="D56" i="2"/>
  <c r="D59" i="2" s="1"/>
  <c r="D60" i="2" s="1"/>
  <c r="D51" i="2"/>
  <c r="D50" i="2"/>
  <c r="D46" i="2"/>
  <c r="D45" i="2"/>
  <c r="D38" i="2"/>
  <c r="D16" i="2"/>
  <c r="D22" i="2" s="1"/>
  <c r="D12" i="2"/>
  <c r="D11" i="2"/>
  <c r="D25" i="2" s="1"/>
  <c r="D70" i="2" l="1"/>
  <c r="D17" i="2"/>
  <c r="D61" i="2"/>
  <c r="D90" i="2"/>
  <c r="D91" i="2" s="1"/>
  <c r="D141" i="1"/>
  <c r="G105" i="1"/>
  <c r="G72" i="1"/>
  <c r="G60" i="1"/>
  <c r="G28" i="1"/>
  <c r="G26" i="1"/>
  <c r="G32" i="1" l="1"/>
  <c r="G30" i="1"/>
  <c r="G34" i="1"/>
  <c r="G43" i="1"/>
  <c r="G56" i="1"/>
  <c r="G58" i="1"/>
  <c r="G74" i="1"/>
  <c r="G125" i="1"/>
  <c r="G33" i="1"/>
  <c r="G41" i="1"/>
  <c r="G45" i="1"/>
  <c r="G55" i="1"/>
  <c r="G57" i="1"/>
  <c r="G59" i="1"/>
  <c r="G65" i="1"/>
  <c r="G70" i="1"/>
  <c r="G112" i="1"/>
  <c r="G124" i="1"/>
  <c r="G54" i="1"/>
  <c r="G69" i="1"/>
  <c r="G142" i="1" l="1"/>
</calcChain>
</file>

<file path=xl/sharedStrings.xml><?xml version="1.0" encoding="utf-8"?>
<sst xmlns="http://schemas.openxmlformats.org/spreadsheetml/2006/main" count="433" uniqueCount="215">
  <si>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</si>
  <si>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</si>
  <si>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</si>
  <si>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</si>
  <si>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</si>
  <si>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</si>
  <si>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</si>
  <si>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</si>
  <si>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</si>
  <si>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</si>
  <si>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</si>
  <si>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</si>
  <si>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</si>
  <si>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</si>
  <si>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</si>
  <si>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</si>
  <si>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</si>
  <si>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</si>
  <si>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13 по ул. Строительная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</si>
  <si>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</si>
  <si>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</si>
  <si>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</si>
  <si>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</si>
  <si>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</si>
  <si>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26.12.2017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</si>
  <si>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</si>
  <si>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</si>
  <si>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</si>
  <si>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</si>
  <si>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</si>
  <si>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</si>
  <si>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</si>
  <si>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</si>
  <si>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</si>
  <si>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</si>
  <si>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</si>
  <si>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 xml:space="preserve">                 8.  Работы, выполняемые в целях надлежащего содержания фасада</t>
  </si>
  <si>
    <t>Замена номерного знака на МКД</t>
  </si>
  <si>
    <t>шт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</si>
  <si>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</si>
  <si>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</si>
  <si>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</si>
  <si>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</si>
  <si>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</si>
  <si>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</si>
  <si>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Снятие пружин</t>
  </si>
  <si>
    <t xml:space="preserve">                 12.  Работы по ремонту придомового оборудования благоустройства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</si>
  <si>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</si>
  <si>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</si>
  <si>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</si>
  <si>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</si>
  <si>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</si>
  <si>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</si>
  <si>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</si>
  <si>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</si>
  <si>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</si>
  <si>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</si>
  <si>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</si>
  <si>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</si>
  <si>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</si>
  <si>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</si>
  <si>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</si>
  <si>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</si>
  <si>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</si>
  <si>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</si>
  <si>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</si>
  <si>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</si>
  <si>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</si>
  <si>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</si>
  <si>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</si>
  <si>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м2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</si>
  <si>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</si>
  <si>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</si>
  <si>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</si>
  <si>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</si>
  <si>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</si>
  <si>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</si>
  <si>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</si>
  <si>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</si>
  <si>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</si>
  <si>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</si>
  <si>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</si>
  <si>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</si>
  <si>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</si>
  <si>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</si>
  <si>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</si>
  <si>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</si>
  <si>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</si>
  <si>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</si>
  <si>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</si>
  <si>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</si>
  <si>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</si>
  <si>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</si>
  <si>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</si>
  <si>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</si>
  <si>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</si>
  <si>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</si>
  <si>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</si>
  <si>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</si>
  <si>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</si>
  <si>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</si>
  <si>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</si>
  <si>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</si>
  <si>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площадок перед входом в подъезд</t>
  </si>
  <si>
    <t>Очистка приямков</t>
  </si>
  <si>
    <t>Погрузка мусора на автотранспорт вручную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</si>
  <si>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</si>
  <si>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</si>
  <si>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</si>
  <si>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</si>
  <si>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</si>
  <si>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</si>
  <si>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</si>
  <si>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</si>
  <si>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</si>
  <si>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</si>
  <si>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</si>
  <si>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</si>
  <si>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</si>
  <si>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</si>
  <si>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r>
      <t xml:space="preserve">и текущему ремонту общего имущества в многоквартирном доме за период с </t>
    </r>
    <r>
      <rPr>
        <b/>
        <sz val="9"/>
        <rFont val="Times New Roman"/>
        <family val="1"/>
        <charset val="204"/>
      </rPr>
      <t>01.02.2019г. по 30.06.2019г.</t>
    </r>
  </si>
  <si>
    <t>Приложение 1</t>
  </si>
  <si>
    <t>Очистка чердачного помещения от снега</t>
  </si>
  <si>
    <t>Ревизия щитов</t>
  </si>
  <si>
    <t>Вырезка сухих ветвей</t>
  </si>
  <si>
    <t>дер</t>
  </si>
  <si>
    <t>Ремонт придомового оборудования</t>
  </si>
  <si>
    <t>шт.</t>
  </si>
  <si>
    <t>Ремонт дверного полотна</t>
  </si>
  <si>
    <t>Установка  пружины</t>
  </si>
  <si>
    <t>Закрытие слухового окна</t>
  </si>
  <si>
    <t>Ревизия ВРУ</t>
  </si>
  <si>
    <t>Ревизия светильников уличного освещения</t>
  </si>
  <si>
    <t xml:space="preserve">Поверка приборов учета горячей воды </t>
  </si>
  <si>
    <t>квартир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</si>
  <si>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</si>
  <si>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</si>
  <si>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Уборка подвальных помещений</t>
  </si>
  <si>
    <t>Очистка кровли от снега при толщине снега до 20 см  и скалывание сосулек</t>
  </si>
  <si>
    <t>Уборка чердачного помещения</t>
  </si>
  <si>
    <t>Осмотр водопровода, канализации, горячего водоснабжения</t>
  </si>
  <si>
    <t>Замена перегоревшей эл.лампы накаливания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</si>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</sst>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6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b/>
      <u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7" fontId="20" fillId="0" borderId="0">
      <protection locked="0"/>
    </xf>
    <xf numFmtId="168" fontId="20" fillId="0" borderId="5">
      <protection locked="0"/>
    </xf>
    <xf numFmtId="167" fontId="21" fillId="0" borderId="0">
      <protection locked="0"/>
    </xf>
    <xf numFmtId="168" fontId="21" fillId="0" borderId="6">
      <protection locked="0"/>
    </xf>
    <xf numFmtId="169" fontId="20" fillId="0" borderId="0">
      <protection locked="0"/>
    </xf>
    <xf numFmtId="170" fontId="20" fillId="0" borderId="0">
      <protection locked="0"/>
    </xf>
    <xf numFmtId="169" fontId="21" fillId="0" borderId="0">
      <protection locked="0"/>
    </xf>
    <xf numFmtId="170" fontId="21" fillId="0" borderId="0">
      <protection locked="0"/>
    </xf>
    <xf numFmtId="171" fontId="20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0" borderId="0" applyNumberFormat="0" applyFill="0" applyBorder="0" applyProtection="0">
      <alignment horizontal="left" vertical="top" wrapText="1"/>
    </xf>
    <xf numFmtId="0" fontId="26" fillId="16" borderId="0" applyNumberFormat="0" applyBorder="0" applyProtection="0">
      <alignment horizontal="left" vertical="top" wrapText="1"/>
    </xf>
    <xf numFmtId="0" fontId="26" fillId="17" borderId="0" applyNumberFormat="0" applyBorder="0" applyProtection="0">
      <alignment horizontal="left" vertical="top" wrapText="1"/>
    </xf>
    <xf numFmtId="0" fontId="25" fillId="18" borderId="0" applyNumberFormat="0" applyBorder="0" applyProtection="0">
      <alignment horizontal="left" vertical="top" wrapText="1"/>
    </xf>
    <xf numFmtId="0" fontId="27" fillId="19" borderId="0" applyNumberFormat="0" applyBorder="0" applyProtection="0">
      <alignment horizontal="left" vertical="top" wrapText="1"/>
    </xf>
    <xf numFmtId="0" fontId="28" fillId="20" borderId="0" applyNumberFormat="0" applyBorder="0" applyProtection="0">
      <alignment horizontal="left" vertical="top" wrapText="1"/>
    </xf>
    <xf numFmtId="0" fontId="12" fillId="0" borderId="0"/>
    <xf numFmtId="0" fontId="29" fillId="0" borderId="0" applyNumberFormat="0" applyFill="0" applyBorder="0" applyProtection="0">
      <alignment horizontal="left" vertical="top" wrapText="1"/>
    </xf>
    <xf numFmtId="0" fontId="30" fillId="21" borderId="0" applyNumberFormat="0" applyBorder="0" applyProtection="0">
      <alignment horizontal="left" vertical="top" wrapText="1"/>
    </xf>
    <xf numFmtId="0" fontId="31" fillId="0" borderId="0" applyNumberFormat="0" applyFill="0" applyBorder="0" applyProtection="0">
      <alignment horizontal="left" vertical="top" wrapText="1"/>
    </xf>
    <xf numFmtId="0" fontId="32" fillId="0" borderId="0" applyNumberFormat="0" applyFill="0" applyBorder="0" applyProtection="0">
      <alignment horizontal="left" vertical="top" wrapText="1"/>
    </xf>
    <xf numFmtId="0" fontId="33" fillId="0" borderId="0" applyNumberFormat="0" applyFill="0" applyBorder="0" applyProtection="0">
      <alignment horizontal="left" vertical="top" wrapText="1"/>
    </xf>
    <xf numFmtId="0" fontId="34" fillId="22" borderId="0" applyNumberFormat="0" applyBorder="0" applyProtection="0">
      <alignment horizontal="left" vertical="top" wrapText="1"/>
    </xf>
    <xf numFmtId="0" fontId="35" fillId="22" borderId="7" applyNumberFormat="0" applyProtection="0">
      <alignment horizontal="left" vertical="top" wrapText="1"/>
    </xf>
    <xf numFmtId="0" fontId="36" fillId="0" borderId="0">
      <alignment horizontal="left" vertical="top"/>
    </xf>
    <xf numFmtId="0" fontId="36" fillId="0" borderId="0">
      <alignment horizontal="left" vertical="top"/>
    </xf>
    <xf numFmtId="0" fontId="36" fillId="0" borderId="0">
      <alignment horizontal="center" vertical="top"/>
    </xf>
    <xf numFmtId="0" fontId="33" fillId="0" borderId="0" applyNumberFormat="0" applyFill="0" applyBorder="0" applyProtection="0">
      <alignment horizontal="left" vertical="top" wrapText="1"/>
    </xf>
    <xf numFmtId="0" fontId="33" fillId="0" borderId="0" applyNumberFormat="0" applyFill="0" applyBorder="0" applyProtection="0">
      <alignment horizontal="left" vertical="top" wrapText="1"/>
    </xf>
    <xf numFmtId="0" fontId="27" fillId="0" borderId="0" applyNumberFormat="0" applyFill="0" applyBorder="0" applyProtection="0">
      <alignment horizontal="left" vertical="top" wrapText="1"/>
    </xf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26" borderId="0" applyNumberFormat="0" applyBorder="0" applyAlignment="0" applyProtection="0"/>
    <xf numFmtId="0" fontId="37" fillId="7" borderId="7" applyNumberFormat="0" applyAlignment="0" applyProtection="0"/>
    <xf numFmtId="0" fontId="38" fillId="27" borderId="8" applyNumberFormat="0" applyAlignment="0" applyProtection="0"/>
    <xf numFmtId="0" fontId="39" fillId="27" borderId="7" applyNumberFormat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9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2" applyNumberFormat="0" applyFill="0" applyAlignment="0" applyProtection="0"/>
    <xf numFmtId="0" fontId="45" fillId="28" borderId="13" applyNumberFormat="0" applyAlignment="0" applyProtection="0"/>
    <xf numFmtId="0" fontId="46" fillId="0" borderId="0" applyNumberFormat="0" applyFill="0" applyBorder="0" applyAlignment="0" applyProtection="0"/>
    <xf numFmtId="0" fontId="47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48" fillId="0" borderId="0"/>
    <xf numFmtId="0" fontId="4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3" fillId="0" borderId="0">
      <alignment horizontal="left" vertical="top" wrapText="1"/>
    </xf>
    <xf numFmtId="0" fontId="50" fillId="3" borderId="0" applyNumberFormat="0" applyBorder="0" applyAlignment="0" applyProtection="0"/>
    <xf numFmtId="0" fontId="51" fillId="0" borderId="0" applyNumberFormat="0" applyFill="0" applyBorder="0" applyAlignment="0" applyProtection="0"/>
    <xf numFmtId="0" fontId="2" fillId="30" borderId="14" applyNumberFormat="0" applyFont="0" applyAlignment="0" applyProtection="0"/>
    <xf numFmtId="0" fontId="52" fillId="0" borderId="15" applyNumberFormat="0" applyFill="0" applyAlignment="0" applyProtection="0"/>
    <xf numFmtId="0" fontId="53" fillId="0" borderId="0"/>
    <xf numFmtId="0" fontId="54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0" fontId="56" fillId="4" borderId="0" applyNumberFormat="0" applyBorder="0" applyAlignment="0" applyProtection="0"/>
  </cellStyleXfs>
  <cellXfs count="100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4" fillId="0" borderId="0" xfId="2" applyFont="1" applyFill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2" fillId="0" borderId="0" xfId="1" applyFont="1"/>
    <xf numFmtId="0" fontId="4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4" fontId="18" fillId="0" borderId="1" xfId="1" applyNumberFormat="1" applyFont="1" applyFill="1" applyBorder="1" applyAlignment="1">
      <alignment horizontal="center" vertical="center"/>
    </xf>
    <xf numFmtId="4" fontId="18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1" applyFont="1" applyFill="1"/>
    <xf numFmtId="0" fontId="4" fillId="0" borderId="0" xfId="1" applyFont="1" applyFill="1" applyBorder="1"/>
    <xf numFmtId="164" fontId="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top" wrapText="1"/>
    </xf>
    <xf numFmtId="0" fontId="18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58" fillId="0" borderId="1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166" fontId="17" fillId="0" borderId="0" xfId="0" applyNumberFormat="1" applyFont="1" applyFill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59" fillId="0" borderId="0" xfId="1" applyFont="1" applyFill="1" applyAlignment="1">
      <alignment horizontal="right"/>
    </xf>
    <xf numFmtId="166" fontId="62" fillId="0" borderId="0" xfId="0" applyNumberFormat="1" applyFont="1" applyFill="1" applyBorder="1" applyAlignment="1">
      <alignment horizontal="right" vertical="center"/>
    </xf>
    <xf numFmtId="0" fontId="61" fillId="0" borderId="0" xfId="0" applyFont="1" applyFill="1"/>
    <xf numFmtId="0" fontId="62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vertical="center" wrapText="1"/>
    </xf>
    <xf numFmtId="0" fontId="61" fillId="0" borderId="1" xfId="0" applyFont="1" applyFill="1" applyBorder="1" applyAlignment="1">
      <alignment horizontal="center"/>
    </xf>
    <xf numFmtId="14" fontId="63" fillId="0" borderId="1" xfId="0" applyNumberFormat="1" applyFont="1" applyFill="1" applyBorder="1" applyAlignment="1">
      <alignment horizontal="center"/>
    </xf>
    <xf numFmtId="0" fontId="61" fillId="0" borderId="1" xfId="0" applyFont="1" applyFill="1" applyBorder="1"/>
    <xf numFmtId="0" fontId="63" fillId="0" borderId="1" xfId="0" applyFont="1" applyFill="1" applyBorder="1" applyAlignment="1">
      <alignment horizontal="center"/>
    </xf>
    <xf numFmtId="0" fontId="63" fillId="0" borderId="1" xfId="0" applyFont="1" applyFill="1" applyBorder="1"/>
    <xf numFmtId="4" fontId="63" fillId="0" borderId="1" xfId="0" applyNumberFormat="1" applyFont="1" applyFill="1" applyBorder="1" applyAlignment="1">
      <alignment horizontal="center"/>
    </xf>
    <xf numFmtId="0" fontId="62" fillId="0" borderId="1" xfId="0" applyFont="1" applyFill="1" applyBorder="1" applyAlignment="1">
      <alignment vertical="top" wrapText="1"/>
    </xf>
    <xf numFmtId="0" fontId="62" fillId="0" borderId="1" xfId="0" applyFont="1" applyFill="1" applyBorder="1" applyAlignment="1">
      <alignment horizontal="justify" vertical="center" wrapText="1"/>
    </xf>
    <xf numFmtId="49" fontId="62" fillId="0" borderId="1" xfId="0" applyNumberFormat="1" applyFont="1" applyFill="1" applyBorder="1" applyAlignment="1">
      <alignment horizontal="justify" vertical="center" wrapText="1"/>
    </xf>
    <xf numFmtId="3" fontId="63" fillId="0" borderId="1" xfId="0" applyNumberFormat="1" applyFont="1" applyFill="1" applyBorder="1" applyAlignment="1">
      <alignment horizontal="center"/>
    </xf>
    <xf numFmtId="0" fontId="64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vertical="top"/>
    </xf>
    <xf numFmtId="4" fontId="64" fillId="0" borderId="1" xfId="0" applyNumberFormat="1" applyFont="1" applyFill="1" applyBorder="1" applyAlignment="1">
      <alignment wrapText="1"/>
    </xf>
    <xf numFmtId="4" fontId="64" fillId="0" borderId="1" xfId="0" applyNumberFormat="1" applyFont="1" applyFill="1" applyBorder="1"/>
    <xf numFmtId="4" fontId="63" fillId="0" borderId="1" xfId="0" applyNumberFormat="1" applyFont="1" applyFill="1" applyBorder="1" applyAlignment="1">
      <alignment horizontal="center" vertical="center"/>
    </xf>
    <xf numFmtId="166" fontId="62" fillId="0" borderId="1" xfId="0" applyNumberFormat="1" applyFont="1" applyFill="1" applyBorder="1" applyAlignment="1">
      <alignment horizontal="center" vertical="center" wrapText="1"/>
    </xf>
    <xf numFmtId="0" fontId="63" fillId="0" borderId="0" xfId="0" applyFont="1" applyFill="1"/>
    <xf numFmtId="0" fontId="64" fillId="0" borderId="1" xfId="0" applyFont="1" applyFill="1" applyBorder="1" applyAlignment="1">
      <alignment horizontal="center" wrapText="1"/>
    </xf>
    <xf numFmtId="0" fontId="60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left" vertical="center" wrapText="1"/>
    </xf>
    <xf numFmtId="0" fontId="62" fillId="0" borderId="3" xfId="0" applyFont="1" applyFill="1" applyBorder="1" applyAlignment="1">
      <alignment horizontal="left" vertical="center" wrapText="1"/>
    </xf>
    <xf numFmtId="0" fontId="62" fillId="0" borderId="4" xfId="0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justify" vertical="center" wrapText="1"/>
    </xf>
    <xf numFmtId="0" fontId="3" fillId="0" borderId="0" xfId="1" applyFont="1" applyFill="1" applyAlignment="1">
      <alignment horizontal="right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left" vertical="center"/>
    </xf>
    <xf numFmtId="49" fontId="18" fillId="0" borderId="2" xfId="1" applyNumberFormat="1" applyFont="1" applyFill="1" applyBorder="1" applyAlignment="1">
      <alignment horizontal="left" vertical="center" wrapText="1"/>
    </xf>
    <xf numFmtId="49" fontId="18" fillId="0" borderId="3" xfId="1" applyNumberFormat="1" applyFont="1" applyFill="1" applyBorder="1" applyAlignment="1">
      <alignment horizontal="left" vertical="center" wrapText="1"/>
    </xf>
    <xf numFmtId="49" fontId="18" fillId="0" borderId="4" xfId="1" applyNumberFormat="1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zoomScale="60" zoomScaleNormal="100" workbookViewId="0">
      <selection activeCell="D28" sqref="D28"/>
    </sheetView>
  </sheetViews>
  <sheetFormatPr defaultRowHeight="15" x14ac:dyDescent="0.25"/>
  <cols>
    <col min="1" max="1" width="4.28515625" style="80" customWidth="1"/>
    <col min="2" max="2" width="62.28515625" style="61" customWidth="1"/>
    <col min="3" max="3" width="10.85546875" style="61" customWidth="1"/>
    <col min="4" max="4" width="18.42578125" style="80" customWidth="1"/>
    <col min="5" max="16384" width="9.140625" style="61"/>
  </cols>
  <sheetData>
    <row r="1" spans="1:4" ht="19.5" x14ac:dyDescent="0.25">
      <c r="A1" s="82" t="s">
        <v>145</v>
      </c>
      <c r="B1" s="82"/>
      <c r="C1" s="82"/>
      <c r="D1" s="82"/>
    </row>
    <row r="2" spans="1:4" x14ac:dyDescent="0.25">
      <c r="A2" s="83" t="s">
        <v>146</v>
      </c>
      <c r="B2" s="83"/>
      <c r="C2" s="83"/>
      <c r="D2" s="83"/>
    </row>
    <row r="3" spans="1:4" x14ac:dyDescent="0.25">
      <c r="A3" s="84" t="s">
        <v>18</v>
      </c>
      <c r="B3" s="84"/>
      <c r="C3" s="84"/>
      <c r="D3" s="84"/>
    </row>
    <row r="4" spans="1:4" ht="25.5" x14ac:dyDescent="0.25">
      <c r="A4" s="62" t="s">
        <v>147</v>
      </c>
      <c r="B4" s="62" t="s">
        <v>148</v>
      </c>
      <c r="C4" s="62" t="s">
        <v>149</v>
      </c>
      <c r="D4" s="62" t="s">
        <v>150</v>
      </c>
    </row>
    <row r="5" spans="1:4" x14ac:dyDescent="0.25">
      <c r="A5" s="63">
        <v>1</v>
      </c>
      <c r="B5" s="63" t="s">
        <v>151</v>
      </c>
      <c r="C5" s="64" t="s">
        <v>152</v>
      </c>
      <c r="D5" s="65" t="s">
        <v>214</v>
      </c>
    </row>
    <row r="6" spans="1:4" x14ac:dyDescent="0.25">
      <c r="A6" s="63">
        <v>2</v>
      </c>
      <c r="B6" s="63" t="s">
        <v>153</v>
      </c>
      <c r="C6" s="66"/>
      <c r="D6" s="67" t="s">
        <v>154</v>
      </c>
    </row>
    <row r="7" spans="1:4" x14ac:dyDescent="0.25">
      <c r="A7" s="63">
        <v>3</v>
      </c>
      <c r="B7" s="63" t="s">
        <v>155</v>
      </c>
      <c r="C7" s="66"/>
      <c r="D7" s="67" t="s">
        <v>156</v>
      </c>
    </row>
    <row r="8" spans="1:4" ht="27.75" customHeight="1" x14ac:dyDescent="0.25">
      <c r="A8" s="81" t="s">
        <v>157</v>
      </c>
      <c r="B8" s="81"/>
      <c r="C8" s="81"/>
      <c r="D8" s="81"/>
    </row>
    <row r="9" spans="1:4" x14ac:dyDescent="0.25">
      <c r="A9" s="68">
        <v>4</v>
      </c>
      <c r="B9" s="63" t="s">
        <v>158</v>
      </c>
      <c r="C9" s="62" t="s">
        <v>159</v>
      </c>
      <c r="D9" s="69"/>
    </row>
    <row r="10" spans="1:4" x14ac:dyDescent="0.25">
      <c r="A10" s="68">
        <v>5</v>
      </c>
      <c r="B10" s="63" t="s">
        <v>160</v>
      </c>
      <c r="C10" s="62" t="s">
        <v>159</v>
      </c>
      <c r="D10" s="69" t="s">
        <v>161</v>
      </c>
    </row>
    <row r="11" spans="1:4" x14ac:dyDescent="0.25">
      <c r="A11" s="68">
        <v>6</v>
      </c>
      <c r="B11" s="63" t="s">
        <v>162</v>
      </c>
      <c r="C11" s="62" t="s">
        <v>159</v>
      </c>
      <c r="D11" s="69">
        <f>20709.3</f>
        <v>20709.3</v>
      </c>
    </row>
    <row r="12" spans="1:4" ht="15.75" customHeight="1" x14ac:dyDescent="0.25">
      <c r="A12" s="68">
        <v>7</v>
      </c>
      <c r="B12" s="70" t="s">
        <v>163</v>
      </c>
      <c r="C12" s="62" t="s">
        <v>159</v>
      </c>
      <c r="D12" s="69">
        <f>D13+D14</f>
        <v>167634.48000000001</v>
      </c>
    </row>
    <row r="13" spans="1:4" x14ac:dyDescent="0.25">
      <c r="A13" s="68">
        <v>8</v>
      </c>
      <c r="B13" s="71" t="s">
        <v>164</v>
      </c>
      <c r="C13" s="62" t="s">
        <v>159</v>
      </c>
      <c r="D13" s="69">
        <v>167634.48000000001</v>
      </c>
    </row>
    <row r="14" spans="1:4" x14ac:dyDescent="0.25">
      <c r="A14" s="68">
        <v>9</v>
      </c>
      <c r="B14" s="71" t="s">
        <v>165</v>
      </c>
      <c r="C14" s="62" t="s">
        <v>159</v>
      </c>
      <c r="D14" s="69"/>
    </row>
    <row r="15" spans="1:4" x14ac:dyDescent="0.25">
      <c r="A15" s="68">
        <v>10</v>
      </c>
      <c r="B15" s="71" t="s">
        <v>166</v>
      </c>
      <c r="C15" s="62" t="s">
        <v>159</v>
      </c>
      <c r="D15" s="69"/>
    </row>
    <row r="16" spans="1:4" x14ac:dyDescent="0.25">
      <c r="A16" s="68">
        <v>11</v>
      </c>
      <c r="B16" s="63" t="s">
        <v>167</v>
      </c>
      <c r="C16" s="62" t="s">
        <v>159</v>
      </c>
      <c r="D16" s="69">
        <f>172437.66</f>
        <v>172437.66</v>
      </c>
    </row>
    <row r="17" spans="1:4" x14ac:dyDescent="0.25">
      <c r="A17" s="68">
        <v>12</v>
      </c>
      <c r="B17" s="72" t="s">
        <v>168</v>
      </c>
      <c r="C17" s="62" t="s">
        <v>159</v>
      </c>
      <c r="D17" s="69">
        <f>D16</f>
        <v>172437.66</v>
      </c>
    </row>
    <row r="18" spans="1:4" x14ac:dyDescent="0.25">
      <c r="A18" s="68">
        <v>13</v>
      </c>
      <c r="B18" s="71" t="s">
        <v>169</v>
      </c>
      <c r="C18" s="62" t="s">
        <v>159</v>
      </c>
      <c r="D18" s="69" t="s">
        <v>161</v>
      </c>
    </row>
    <row r="19" spans="1:4" x14ac:dyDescent="0.25">
      <c r="A19" s="68">
        <v>14</v>
      </c>
      <c r="B19" s="71" t="s">
        <v>170</v>
      </c>
      <c r="C19" s="62" t="s">
        <v>159</v>
      </c>
      <c r="D19" s="69" t="s">
        <v>161</v>
      </c>
    </row>
    <row r="20" spans="1:4" x14ac:dyDescent="0.25">
      <c r="A20" s="68">
        <v>15</v>
      </c>
      <c r="B20" s="71" t="s">
        <v>171</v>
      </c>
      <c r="C20" s="62" t="s">
        <v>159</v>
      </c>
      <c r="D20" s="69" t="s">
        <v>161</v>
      </c>
    </row>
    <row r="21" spans="1:4" x14ac:dyDescent="0.25">
      <c r="A21" s="68">
        <v>16</v>
      </c>
      <c r="B21" s="71" t="s">
        <v>172</v>
      </c>
      <c r="C21" s="62" t="s">
        <v>159</v>
      </c>
      <c r="D21" s="69" t="s">
        <v>161</v>
      </c>
    </row>
    <row r="22" spans="1:4" x14ac:dyDescent="0.25">
      <c r="A22" s="68">
        <v>17</v>
      </c>
      <c r="B22" s="63" t="s">
        <v>173</v>
      </c>
      <c r="C22" s="62" t="s">
        <v>159</v>
      </c>
      <c r="D22" s="69">
        <f>D16</f>
        <v>172437.66</v>
      </c>
    </row>
    <row r="23" spans="1:4" x14ac:dyDescent="0.25">
      <c r="A23" s="68">
        <v>18</v>
      </c>
      <c r="B23" s="63" t="s">
        <v>174</v>
      </c>
      <c r="C23" s="62" t="s">
        <v>159</v>
      </c>
      <c r="D23" s="69" t="s">
        <v>161</v>
      </c>
    </row>
    <row r="24" spans="1:4" x14ac:dyDescent="0.25">
      <c r="A24" s="68">
        <v>19</v>
      </c>
      <c r="B24" s="63" t="s">
        <v>175</v>
      </c>
      <c r="C24" s="62" t="s">
        <v>159</v>
      </c>
      <c r="D24" s="69">
        <v>0</v>
      </c>
    </row>
    <row r="25" spans="1:4" x14ac:dyDescent="0.25">
      <c r="A25" s="68">
        <v>20</v>
      </c>
      <c r="B25" s="63" t="s">
        <v>176</v>
      </c>
      <c r="C25" s="62" t="s">
        <v>159</v>
      </c>
      <c r="D25" s="69">
        <f>D11+D12-D16+D9</f>
        <v>15906.119999999995</v>
      </c>
    </row>
    <row r="26" spans="1:4" ht="27.75" customHeight="1" x14ac:dyDescent="0.25">
      <c r="A26" s="81" t="s">
        <v>177</v>
      </c>
      <c r="B26" s="81"/>
      <c r="C26" s="81"/>
      <c r="D26" s="81"/>
    </row>
    <row r="27" spans="1:4" x14ac:dyDescent="0.25">
      <c r="A27" s="68">
        <v>21</v>
      </c>
      <c r="B27" s="85" t="s">
        <v>178</v>
      </c>
      <c r="C27" s="86"/>
      <c r="D27" s="87"/>
    </row>
    <row r="28" spans="1:4" x14ac:dyDescent="0.25">
      <c r="A28" s="68">
        <v>22</v>
      </c>
      <c r="B28" s="63" t="s">
        <v>179</v>
      </c>
      <c r="C28" s="62" t="s">
        <v>159</v>
      </c>
      <c r="D28" s="69">
        <v>164131.4262371134</v>
      </c>
    </row>
    <row r="29" spans="1:4" x14ac:dyDescent="0.25">
      <c r="A29" s="68">
        <v>23</v>
      </c>
      <c r="B29" s="63" t="s">
        <v>180</v>
      </c>
      <c r="C29" s="64" t="s">
        <v>181</v>
      </c>
      <c r="D29" s="62" t="s">
        <v>121</v>
      </c>
    </row>
    <row r="30" spans="1:4" x14ac:dyDescent="0.25">
      <c r="A30" s="81" t="s">
        <v>182</v>
      </c>
      <c r="B30" s="81"/>
      <c r="C30" s="81"/>
      <c r="D30" s="81"/>
    </row>
    <row r="31" spans="1:4" x14ac:dyDescent="0.25">
      <c r="A31" s="68">
        <v>24</v>
      </c>
      <c r="B31" s="63" t="s">
        <v>183</v>
      </c>
      <c r="C31" s="62" t="s">
        <v>184</v>
      </c>
      <c r="D31" s="73">
        <v>0</v>
      </c>
    </row>
    <row r="32" spans="1:4" x14ac:dyDescent="0.25">
      <c r="A32" s="68">
        <v>25</v>
      </c>
      <c r="B32" s="63" t="s">
        <v>185</v>
      </c>
      <c r="C32" s="62" t="s">
        <v>184</v>
      </c>
      <c r="D32" s="73">
        <v>0</v>
      </c>
    </row>
    <row r="33" spans="1:4" x14ac:dyDescent="0.25">
      <c r="A33" s="68">
        <v>26</v>
      </c>
      <c r="B33" s="63" t="s">
        <v>186</v>
      </c>
      <c r="C33" s="62" t="s">
        <v>184</v>
      </c>
      <c r="D33" s="73">
        <v>0</v>
      </c>
    </row>
    <row r="34" spans="1:4" x14ac:dyDescent="0.25">
      <c r="A34" s="68">
        <v>27</v>
      </c>
      <c r="B34" s="63" t="s">
        <v>187</v>
      </c>
      <c r="C34" s="62" t="s">
        <v>159</v>
      </c>
      <c r="D34" s="69">
        <v>0</v>
      </c>
    </row>
    <row r="35" spans="1:4" x14ac:dyDescent="0.25">
      <c r="A35" s="81" t="s">
        <v>188</v>
      </c>
      <c r="B35" s="81"/>
      <c r="C35" s="81"/>
      <c r="D35" s="81"/>
    </row>
    <row r="36" spans="1:4" x14ac:dyDescent="0.25">
      <c r="A36" s="68">
        <v>28</v>
      </c>
      <c r="B36" s="63" t="s">
        <v>158</v>
      </c>
      <c r="C36" s="62" t="s">
        <v>159</v>
      </c>
      <c r="D36" s="69">
        <v>0</v>
      </c>
    </row>
    <row r="37" spans="1:4" x14ac:dyDescent="0.25">
      <c r="A37" s="68">
        <v>29</v>
      </c>
      <c r="B37" s="63" t="s">
        <v>160</v>
      </c>
      <c r="C37" s="62" t="s">
        <v>159</v>
      </c>
      <c r="D37" s="69"/>
    </row>
    <row r="38" spans="1:4" ht="15.75" customHeight="1" x14ac:dyDescent="0.25">
      <c r="A38" s="68">
        <v>30</v>
      </c>
      <c r="B38" s="63" t="s">
        <v>162</v>
      </c>
      <c r="C38" s="62" t="s">
        <v>159</v>
      </c>
      <c r="D38" s="69">
        <f>79793.23-20709.3</f>
        <v>59083.929999999993</v>
      </c>
    </row>
    <row r="39" spans="1:4" x14ac:dyDescent="0.25">
      <c r="A39" s="68">
        <v>31</v>
      </c>
      <c r="B39" s="63" t="s">
        <v>174</v>
      </c>
      <c r="C39" s="62" t="s">
        <v>159</v>
      </c>
      <c r="D39" s="69"/>
    </row>
    <row r="40" spans="1:4" x14ac:dyDescent="0.25">
      <c r="A40" s="68">
        <v>32</v>
      </c>
      <c r="B40" s="63" t="s">
        <v>175</v>
      </c>
      <c r="C40" s="62" t="s">
        <v>159</v>
      </c>
      <c r="D40" s="69"/>
    </row>
    <row r="41" spans="1:4" x14ac:dyDescent="0.25">
      <c r="A41" s="68">
        <v>33</v>
      </c>
      <c r="B41" s="63" t="s">
        <v>176</v>
      </c>
      <c r="C41" s="62" t="s">
        <v>159</v>
      </c>
      <c r="D41" s="69">
        <f>D48+D58+D68+D78+D88</f>
        <v>16073.920000000002</v>
      </c>
    </row>
    <row r="42" spans="1:4" x14ac:dyDescent="0.25">
      <c r="A42" s="81" t="s">
        <v>189</v>
      </c>
      <c r="B42" s="81"/>
      <c r="C42" s="81"/>
      <c r="D42" s="81"/>
    </row>
    <row r="43" spans="1:4" ht="26.25" x14ac:dyDescent="0.25">
      <c r="A43" s="68">
        <v>34</v>
      </c>
      <c r="B43" s="63" t="s">
        <v>190</v>
      </c>
      <c r="C43" s="62" t="s">
        <v>161</v>
      </c>
      <c r="D43" s="74" t="s">
        <v>191</v>
      </c>
    </row>
    <row r="44" spans="1:4" x14ac:dyDescent="0.25">
      <c r="A44" s="68">
        <v>35</v>
      </c>
      <c r="B44" s="63" t="s">
        <v>149</v>
      </c>
      <c r="C44" s="62" t="s">
        <v>161</v>
      </c>
      <c r="D44" s="67" t="s">
        <v>192</v>
      </c>
    </row>
    <row r="45" spans="1:4" x14ac:dyDescent="0.25">
      <c r="A45" s="68">
        <v>36</v>
      </c>
      <c r="B45" s="63" t="s">
        <v>193</v>
      </c>
      <c r="C45" s="62" t="s">
        <v>194</v>
      </c>
      <c r="D45" s="69">
        <f>196.825981</f>
        <v>196.82598100000001</v>
      </c>
    </row>
    <row r="46" spans="1:4" x14ac:dyDescent="0.25">
      <c r="A46" s="68">
        <v>37</v>
      </c>
      <c r="B46" s="63" t="s">
        <v>195</v>
      </c>
      <c r="C46" s="62" t="s">
        <v>159</v>
      </c>
      <c r="D46" s="69">
        <f>498023.54-99636.91+325.25</f>
        <v>398711.88</v>
      </c>
    </row>
    <row r="47" spans="1:4" x14ac:dyDescent="0.25">
      <c r="A47" s="68">
        <v>38</v>
      </c>
      <c r="B47" s="63" t="s">
        <v>196</v>
      </c>
      <c r="C47" s="62" t="s">
        <v>159</v>
      </c>
      <c r="D47" s="69">
        <v>435609.72</v>
      </c>
    </row>
    <row r="48" spans="1:4" x14ac:dyDescent="0.25">
      <c r="A48" s="68">
        <v>39</v>
      </c>
      <c r="B48" s="63" t="s">
        <v>197</v>
      </c>
      <c r="C48" s="62" t="s">
        <v>159</v>
      </c>
      <c r="D48" s="69">
        <v>5441.93</v>
      </c>
    </row>
    <row r="49" spans="1:4" x14ac:dyDescent="0.25">
      <c r="A49" s="68">
        <v>40</v>
      </c>
      <c r="B49" s="63" t="s">
        <v>198</v>
      </c>
      <c r="C49" s="62" t="s">
        <v>159</v>
      </c>
      <c r="D49" s="69">
        <v>497958.38000000012</v>
      </c>
    </row>
    <row r="50" spans="1:4" x14ac:dyDescent="0.25">
      <c r="A50" s="68">
        <v>41</v>
      </c>
      <c r="B50" s="63" t="s">
        <v>199</v>
      </c>
      <c r="C50" s="62" t="s">
        <v>159</v>
      </c>
      <c r="D50" s="69">
        <f>D49-D51</f>
        <v>492516.45000000013</v>
      </c>
    </row>
    <row r="51" spans="1:4" ht="15" customHeight="1" x14ac:dyDescent="0.25">
      <c r="A51" s="68">
        <v>42</v>
      </c>
      <c r="B51" s="70" t="s">
        <v>200</v>
      </c>
      <c r="C51" s="62" t="s">
        <v>159</v>
      </c>
      <c r="D51" s="69">
        <f>D48</f>
        <v>5441.93</v>
      </c>
    </row>
    <row r="52" spans="1:4" ht="15" customHeight="1" x14ac:dyDescent="0.25">
      <c r="A52" s="68">
        <v>43</v>
      </c>
      <c r="B52" s="70" t="s">
        <v>201</v>
      </c>
      <c r="C52" s="62" t="s">
        <v>159</v>
      </c>
      <c r="D52" s="69"/>
    </row>
    <row r="53" spans="1:4" ht="39" x14ac:dyDescent="0.25">
      <c r="A53" s="75">
        <v>44</v>
      </c>
      <c r="B53" s="70" t="s">
        <v>190</v>
      </c>
      <c r="C53" s="62" t="s">
        <v>161</v>
      </c>
      <c r="D53" s="74" t="s">
        <v>202</v>
      </c>
    </row>
    <row r="54" spans="1:4" x14ac:dyDescent="0.25">
      <c r="A54" s="68">
        <v>45</v>
      </c>
      <c r="B54" s="63" t="s">
        <v>149</v>
      </c>
      <c r="C54" s="62" t="s">
        <v>161</v>
      </c>
      <c r="D54" s="67" t="s">
        <v>203</v>
      </c>
    </row>
    <row r="55" spans="1:4" x14ac:dyDescent="0.25">
      <c r="A55" s="68">
        <v>46</v>
      </c>
      <c r="B55" s="63" t="s">
        <v>193</v>
      </c>
      <c r="C55" s="62" t="s">
        <v>194</v>
      </c>
      <c r="D55" s="69">
        <v>658.26684402455101</v>
      </c>
    </row>
    <row r="56" spans="1:4" x14ac:dyDescent="0.25">
      <c r="A56" s="68">
        <v>47</v>
      </c>
      <c r="B56" s="63" t="s">
        <v>195</v>
      </c>
      <c r="C56" s="62" t="s">
        <v>159</v>
      </c>
      <c r="D56" s="69">
        <f>9286.16+257.76-16.46</f>
        <v>9527.4600000000009</v>
      </c>
    </row>
    <row r="57" spans="1:4" x14ac:dyDescent="0.25">
      <c r="A57" s="68">
        <v>48</v>
      </c>
      <c r="B57" s="63" t="s">
        <v>196</v>
      </c>
      <c r="C57" s="62" t="s">
        <v>159</v>
      </c>
      <c r="D57" s="69">
        <f>9154.93+256.37</f>
        <v>9411.3000000000011</v>
      </c>
    </row>
    <row r="58" spans="1:4" x14ac:dyDescent="0.25">
      <c r="A58" s="68">
        <v>49</v>
      </c>
      <c r="B58" s="63" t="s">
        <v>197</v>
      </c>
      <c r="C58" s="62" t="s">
        <v>159</v>
      </c>
      <c r="D58" s="69">
        <f>904.4+25.98</f>
        <v>930.38</v>
      </c>
    </row>
    <row r="59" spans="1:4" x14ac:dyDescent="0.25">
      <c r="A59" s="68">
        <v>50</v>
      </c>
      <c r="B59" s="63" t="s">
        <v>198</v>
      </c>
      <c r="C59" s="62" t="s">
        <v>159</v>
      </c>
      <c r="D59" s="69">
        <f>D56</f>
        <v>9527.4600000000009</v>
      </c>
    </row>
    <row r="60" spans="1:4" x14ac:dyDescent="0.25">
      <c r="A60" s="68">
        <v>51</v>
      </c>
      <c r="B60" s="63" t="s">
        <v>199</v>
      </c>
      <c r="C60" s="62" t="s">
        <v>159</v>
      </c>
      <c r="D60" s="69">
        <f>D59</f>
        <v>9527.4600000000009</v>
      </c>
    </row>
    <row r="61" spans="1:4" ht="15" customHeight="1" x14ac:dyDescent="0.25">
      <c r="A61" s="68">
        <v>52</v>
      </c>
      <c r="B61" s="70" t="s">
        <v>200</v>
      </c>
      <c r="C61" s="62" t="s">
        <v>159</v>
      </c>
      <c r="D61" s="69">
        <f>D59-D60</f>
        <v>0</v>
      </c>
    </row>
    <row r="62" spans="1:4" ht="15" customHeight="1" x14ac:dyDescent="0.25">
      <c r="A62" s="68">
        <v>53</v>
      </c>
      <c r="B62" s="70" t="s">
        <v>201</v>
      </c>
      <c r="C62" s="62" t="s">
        <v>159</v>
      </c>
      <c r="D62" s="69">
        <v>0</v>
      </c>
    </row>
    <row r="63" spans="1:4" ht="26.25" x14ac:dyDescent="0.25">
      <c r="A63" s="75">
        <v>54</v>
      </c>
      <c r="B63" s="70" t="s">
        <v>190</v>
      </c>
      <c r="C63" s="62" t="s">
        <v>161</v>
      </c>
      <c r="D63" s="76" t="s">
        <v>204</v>
      </c>
    </row>
    <row r="64" spans="1:4" x14ac:dyDescent="0.25">
      <c r="A64" s="68">
        <v>55</v>
      </c>
      <c r="B64" s="63" t="s">
        <v>149</v>
      </c>
      <c r="C64" s="62" t="s">
        <v>161</v>
      </c>
      <c r="D64" s="69" t="s">
        <v>203</v>
      </c>
    </row>
    <row r="65" spans="1:4" x14ac:dyDescent="0.25">
      <c r="A65" s="68">
        <v>56</v>
      </c>
      <c r="B65" s="63" t="s">
        <v>193</v>
      </c>
      <c r="C65" s="62" t="s">
        <v>194</v>
      </c>
      <c r="D65" s="69">
        <v>348.88975876323553</v>
      </c>
    </row>
    <row r="66" spans="1:4" x14ac:dyDescent="0.25">
      <c r="A66" s="68">
        <v>57</v>
      </c>
      <c r="B66" s="63" t="s">
        <v>195</v>
      </c>
      <c r="C66" s="62" t="s">
        <v>159</v>
      </c>
      <c r="D66" s="69">
        <f>19084.9+1019.35+54519.44+2920.54-346.58-33.24-988.65-94.81-4358.42-12452.78+16.98+48.44</f>
        <v>59335.170000000006</v>
      </c>
    </row>
    <row r="67" spans="1:4" x14ac:dyDescent="0.25">
      <c r="A67" s="68">
        <v>58</v>
      </c>
      <c r="B67" s="63" t="s">
        <v>196</v>
      </c>
      <c r="C67" s="62" t="s">
        <v>159</v>
      </c>
      <c r="D67" s="69">
        <f>15968.72+982.64+45604.47+2806.68</f>
        <v>65362.51</v>
      </c>
    </row>
    <row r="68" spans="1:4" x14ac:dyDescent="0.25">
      <c r="A68" s="68">
        <v>59</v>
      </c>
      <c r="B68" s="63" t="s">
        <v>197</v>
      </c>
      <c r="C68" s="62" t="s">
        <v>159</v>
      </c>
      <c r="D68" s="69">
        <f>148.64+104.53+429.95+307.47</f>
        <v>990.59</v>
      </c>
    </row>
    <row r="69" spans="1:4" x14ac:dyDescent="0.25">
      <c r="A69" s="68">
        <v>60</v>
      </c>
      <c r="B69" s="63" t="s">
        <v>198</v>
      </c>
      <c r="C69" s="62" t="s">
        <v>159</v>
      </c>
      <c r="D69" s="69">
        <v>78987.91</v>
      </c>
    </row>
    <row r="70" spans="1:4" x14ac:dyDescent="0.25">
      <c r="A70" s="68">
        <v>61</v>
      </c>
      <c r="B70" s="63" t="s">
        <v>199</v>
      </c>
      <c r="C70" s="62" t="s">
        <v>159</v>
      </c>
      <c r="D70" s="69">
        <f>D69-D71</f>
        <v>77997.320000000007</v>
      </c>
    </row>
    <row r="71" spans="1:4" ht="15" customHeight="1" x14ac:dyDescent="0.25">
      <c r="A71" s="68">
        <v>62</v>
      </c>
      <c r="B71" s="70" t="s">
        <v>200</v>
      </c>
      <c r="C71" s="62" t="s">
        <v>159</v>
      </c>
      <c r="D71" s="69">
        <f>D68</f>
        <v>990.59</v>
      </c>
    </row>
    <row r="72" spans="1:4" ht="15" customHeight="1" x14ac:dyDescent="0.25">
      <c r="A72" s="68">
        <v>63</v>
      </c>
      <c r="B72" s="70" t="s">
        <v>201</v>
      </c>
      <c r="C72" s="62" t="s">
        <v>159</v>
      </c>
      <c r="D72" s="69"/>
    </row>
    <row r="73" spans="1:4" x14ac:dyDescent="0.25">
      <c r="A73" s="68">
        <v>64</v>
      </c>
      <c r="B73" s="63" t="s">
        <v>190</v>
      </c>
      <c r="C73" s="62" t="s">
        <v>161</v>
      </c>
      <c r="D73" s="77" t="s">
        <v>205</v>
      </c>
    </row>
    <row r="74" spans="1:4" x14ac:dyDescent="0.25">
      <c r="A74" s="68">
        <v>65</v>
      </c>
      <c r="B74" s="63" t="s">
        <v>149</v>
      </c>
      <c r="C74" s="62" t="s">
        <v>161</v>
      </c>
      <c r="D74" s="69" t="s">
        <v>203</v>
      </c>
    </row>
    <row r="75" spans="1:4" x14ac:dyDescent="0.25">
      <c r="A75" s="68">
        <v>66</v>
      </c>
      <c r="B75" s="63" t="s">
        <v>193</v>
      </c>
      <c r="C75" s="62" t="s">
        <v>194</v>
      </c>
      <c r="D75" s="69">
        <f>1011.293569-7.305161</f>
        <v>1003.988408</v>
      </c>
    </row>
    <row r="76" spans="1:4" x14ac:dyDescent="0.25">
      <c r="A76" s="68">
        <v>67</v>
      </c>
      <c r="B76" s="63" t="s">
        <v>195</v>
      </c>
      <c r="C76" s="62" t="s">
        <v>159</v>
      </c>
      <c r="D76" s="69">
        <f>81676.94-592.84</f>
        <v>81084.100000000006</v>
      </c>
    </row>
    <row r="77" spans="1:4" x14ac:dyDescent="0.25">
      <c r="A77" s="68">
        <v>68</v>
      </c>
      <c r="B77" s="63" t="s">
        <v>196</v>
      </c>
      <c r="C77" s="62" t="s">
        <v>159</v>
      </c>
      <c r="D77" s="69">
        <v>81245.509999999995</v>
      </c>
    </row>
    <row r="78" spans="1:4" x14ac:dyDescent="0.25">
      <c r="A78" s="68">
        <v>69</v>
      </c>
      <c r="B78" s="63" t="s">
        <v>197</v>
      </c>
      <c r="C78" s="62" t="s">
        <v>159</v>
      </c>
      <c r="D78" s="69">
        <v>7698.84</v>
      </c>
    </row>
    <row r="79" spans="1:4" x14ac:dyDescent="0.25">
      <c r="A79" s="68">
        <v>70</v>
      </c>
      <c r="B79" s="63" t="s">
        <v>198</v>
      </c>
      <c r="C79" s="62" t="s">
        <v>159</v>
      </c>
      <c r="D79" s="69">
        <f>D76</f>
        <v>81084.100000000006</v>
      </c>
    </row>
    <row r="80" spans="1:4" x14ac:dyDescent="0.25">
      <c r="A80" s="68">
        <v>71</v>
      </c>
      <c r="B80" s="63" t="s">
        <v>199</v>
      </c>
      <c r="C80" s="62" t="s">
        <v>159</v>
      </c>
      <c r="D80" s="69">
        <f>D79</f>
        <v>81084.100000000006</v>
      </c>
    </row>
    <row r="81" spans="1:4" ht="14.25" customHeight="1" x14ac:dyDescent="0.25">
      <c r="A81" s="68">
        <v>72</v>
      </c>
      <c r="B81" s="70" t="s">
        <v>200</v>
      </c>
      <c r="C81" s="62" t="s">
        <v>159</v>
      </c>
      <c r="D81" s="69">
        <v>0</v>
      </c>
    </row>
    <row r="82" spans="1:4" ht="14.25" customHeight="1" x14ac:dyDescent="0.25">
      <c r="A82" s="68">
        <v>73</v>
      </c>
      <c r="B82" s="70" t="s">
        <v>201</v>
      </c>
      <c r="C82" s="62" t="s">
        <v>159</v>
      </c>
      <c r="D82" s="69">
        <v>0</v>
      </c>
    </row>
    <row r="83" spans="1:4" x14ac:dyDescent="0.25">
      <c r="A83" s="68">
        <v>74</v>
      </c>
      <c r="B83" s="63" t="s">
        <v>190</v>
      </c>
      <c r="C83" s="62" t="s">
        <v>161</v>
      </c>
      <c r="D83" s="77" t="s">
        <v>206</v>
      </c>
    </row>
    <row r="84" spans="1:4" x14ac:dyDescent="0.25">
      <c r="A84" s="68">
        <v>75</v>
      </c>
      <c r="B84" s="63" t="s">
        <v>149</v>
      </c>
      <c r="C84" s="62" t="s">
        <v>161</v>
      </c>
      <c r="D84" s="69" t="s">
        <v>207</v>
      </c>
    </row>
    <row r="85" spans="1:4" x14ac:dyDescent="0.25">
      <c r="A85" s="68">
        <v>76</v>
      </c>
      <c r="B85" s="63" t="s">
        <v>193</v>
      </c>
      <c r="C85" s="62" t="s">
        <v>194</v>
      </c>
      <c r="D85" s="78">
        <v>3678.3360000000002</v>
      </c>
    </row>
    <row r="86" spans="1:4" x14ac:dyDescent="0.25">
      <c r="A86" s="68">
        <v>77</v>
      </c>
      <c r="B86" s="63" t="s">
        <v>195</v>
      </c>
      <c r="C86" s="62" t="s">
        <v>159</v>
      </c>
      <c r="D86" s="79">
        <f>10520.1</f>
        <v>10520.1</v>
      </c>
    </row>
    <row r="87" spans="1:4" x14ac:dyDescent="0.25">
      <c r="A87" s="68">
        <v>78</v>
      </c>
      <c r="B87" s="63" t="s">
        <v>196</v>
      </c>
      <c r="C87" s="62" t="s">
        <v>159</v>
      </c>
      <c r="D87" s="79">
        <v>10559.68</v>
      </c>
    </row>
    <row r="88" spans="1:4" x14ac:dyDescent="0.25">
      <c r="A88" s="68">
        <v>79</v>
      </c>
      <c r="B88" s="63" t="s">
        <v>197</v>
      </c>
      <c r="C88" s="62" t="s">
        <v>159</v>
      </c>
      <c r="D88" s="79">
        <v>1012.18</v>
      </c>
    </row>
    <row r="89" spans="1:4" x14ac:dyDescent="0.25">
      <c r="A89" s="68">
        <v>80</v>
      </c>
      <c r="B89" s="63" t="s">
        <v>198</v>
      </c>
      <c r="C89" s="62" t="s">
        <v>159</v>
      </c>
      <c r="D89" s="69">
        <v>2435.652</v>
      </c>
    </row>
    <row r="90" spans="1:4" x14ac:dyDescent="0.25">
      <c r="A90" s="68">
        <v>81</v>
      </c>
      <c r="B90" s="63" t="s">
        <v>199</v>
      </c>
      <c r="C90" s="62" t="s">
        <v>159</v>
      </c>
      <c r="D90" s="69">
        <f>D89</f>
        <v>2435.652</v>
      </c>
    </row>
    <row r="91" spans="1:4" ht="14.25" customHeight="1" x14ac:dyDescent="0.25">
      <c r="A91" s="68">
        <v>82</v>
      </c>
      <c r="B91" s="70" t="s">
        <v>200</v>
      </c>
      <c r="C91" s="62" t="s">
        <v>159</v>
      </c>
      <c r="D91" s="69">
        <f>D89-D90</f>
        <v>0</v>
      </c>
    </row>
    <row r="92" spans="1:4" ht="14.25" customHeight="1" x14ac:dyDescent="0.25">
      <c r="A92" s="68">
        <v>83</v>
      </c>
      <c r="B92" s="70" t="s">
        <v>201</v>
      </c>
      <c r="C92" s="62" t="s">
        <v>159</v>
      </c>
      <c r="D92" s="69">
        <v>0</v>
      </c>
    </row>
    <row r="93" spans="1:4" x14ac:dyDescent="0.25">
      <c r="A93" s="81" t="s">
        <v>208</v>
      </c>
      <c r="B93" s="81"/>
      <c r="C93" s="81"/>
      <c r="D93" s="81"/>
    </row>
    <row r="94" spans="1:4" x14ac:dyDescent="0.25">
      <c r="A94" s="68">
        <v>84</v>
      </c>
      <c r="B94" s="63" t="s">
        <v>183</v>
      </c>
      <c r="C94" s="62" t="s">
        <v>184</v>
      </c>
      <c r="D94" s="69"/>
    </row>
    <row r="95" spans="1:4" x14ac:dyDescent="0.25">
      <c r="A95" s="68">
        <v>85</v>
      </c>
      <c r="B95" s="63" t="s">
        <v>185</v>
      </c>
      <c r="C95" s="62" t="s">
        <v>184</v>
      </c>
      <c r="D95" s="69"/>
    </row>
    <row r="96" spans="1:4" x14ac:dyDescent="0.25">
      <c r="A96" s="68">
        <v>86</v>
      </c>
      <c r="B96" s="63" t="s">
        <v>186</v>
      </c>
      <c r="C96" s="62" t="s">
        <v>209</v>
      </c>
      <c r="D96" s="69"/>
    </row>
    <row r="97" spans="1:4" x14ac:dyDescent="0.25">
      <c r="A97" s="68">
        <v>87</v>
      </c>
      <c r="B97" s="63" t="s">
        <v>187</v>
      </c>
      <c r="C97" s="62" t="s">
        <v>159</v>
      </c>
      <c r="D97" s="69"/>
    </row>
    <row r="98" spans="1:4" x14ac:dyDescent="0.25">
      <c r="A98" s="81" t="s">
        <v>210</v>
      </c>
      <c r="B98" s="81"/>
      <c r="C98" s="81"/>
      <c r="D98" s="81"/>
    </row>
    <row r="99" spans="1:4" x14ac:dyDescent="0.25">
      <c r="A99" s="68">
        <v>88</v>
      </c>
      <c r="B99" s="63" t="s">
        <v>211</v>
      </c>
      <c r="C99" s="62" t="s">
        <v>184</v>
      </c>
      <c r="D99" s="69">
        <v>0</v>
      </c>
    </row>
    <row r="100" spans="1:4" x14ac:dyDescent="0.25">
      <c r="A100" s="68">
        <v>89</v>
      </c>
      <c r="B100" s="63" t="s">
        <v>212</v>
      </c>
      <c r="C100" s="62" t="s">
        <v>184</v>
      </c>
      <c r="D100" s="69">
        <v>0</v>
      </c>
    </row>
    <row r="101" spans="1:4" ht="26.25" customHeight="1" x14ac:dyDescent="0.25">
      <c r="A101" s="68">
        <v>90</v>
      </c>
      <c r="B101" s="63" t="s">
        <v>213</v>
      </c>
      <c r="C101" s="62" t="s">
        <v>159</v>
      </c>
      <c r="D101" s="69">
        <v>0</v>
      </c>
    </row>
    <row r="103" spans="1:4" x14ac:dyDescent="0.25">
      <c r="D103" s="60" t="s">
        <v>119</v>
      </c>
    </row>
  </sheetData>
  <mergeCells count="11">
    <mergeCell ref="B27:D27"/>
    <mergeCell ref="A1:D1"/>
    <mergeCell ref="A2:D2"/>
    <mergeCell ref="A3:D3"/>
    <mergeCell ref="A8:D8"/>
    <mergeCell ref="A26:D26"/>
    <mergeCell ref="A30:D30"/>
    <mergeCell ref="A35:D35"/>
    <mergeCell ref="A42:D42"/>
    <mergeCell ref="A93:D93"/>
    <mergeCell ref="A98:D98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5"/>
  <sheetViews>
    <sheetView showZeros="0" topLeftCell="A107" zoomScaleNormal="100" workbookViewId="0">
      <selection activeCell="E33" sqref="E33"/>
    </sheetView>
  </sheetViews>
  <sheetFormatPr defaultColWidth="8.85546875" defaultRowHeight="12.75" outlineLevelRow="1" x14ac:dyDescent="0.2"/>
  <cols>
    <col min="1" max="1" width="0.7109375" style="1" customWidth="1"/>
    <col min="2" max="2" width="42" style="7" customWidth="1"/>
    <col min="3" max="3" width="9.7109375" style="7" customWidth="1"/>
    <col min="4" max="4" width="10.7109375" style="7" customWidth="1"/>
    <col min="5" max="5" width="10.85546875" style="7" customWidth="1"/>
    <col min="6" max="6" width="17.85546875" style="7" hidden="1" customWidth="1"/>
    <col min="7" max="7" width="22" style="7" customWidth="1"/>
    <col min="8" max="251" width="8.85546875" style="1"/>
    <col min="252" max="252" width="5.85546875" style="1" customWidth="1"/>
    <col min="253" max="253" width="37" style="1" customWidth="1"/>
    <col min="254" max="254" width="9.7109375" style="1" customWidth="1"/>
    <col min="255" max="255" width="10.7109375" style="1" customWidth="1"/>
    <col min="256" max="256" width="10.85546875" style="1" customWidth="1"/>
    <col min="257" max="257" width="17.85546875" style="1" customWidth="1"/>
    <col min="258" max="258" width="18.5703125" style="1" customWidth="1"/>
    <col min="259" max="507" width="8.85546875" style="1"/>
    <col min="508" max="508" width="5.85546875" style="1" customWidth="1"/>
    <col min="509" max="509" width="37" style="1" customWidth="1"/>
    <col min="510" max="510" width="9.7109375" style="1" customWidth="1"/>
    <col min="511" max="511" width="10.7109375" style="1" customWidth="1"/>
    <col min="512" max="512" width="10.85546875" style="1" customWidth="1"/>
    <col min="513" max="513" width="17.85546875" style="1" customWidth="1"/>
    <col min="514" max="514" width="18.5703125" style="1" customWidth="1"/>
    <col min="515" max="763" width="8.85546875" style="1"/>
    <col min="764" max="764" width="5.85546875" style="1" customWidth="1"/>
    <col min="765" max="765" width="37" style="1" customWidth="1"/>
    <col min="766" max="766" width="9.7109375" style="1" customWidth="1"/>
    <col min="767" max="767" width="10.7109375" style="1" customWidth="1"/>
    <col min="768" max="768" width="10.85546875" style="1" customWidth="1"/>
    <col min="769" max="769" width="17.85546875" style="1" customWidth="1"/>
    <col min="770" max="770" width="18.5703125" style="1" customWidth="1"/>
    <col min="771" max="1019" width="8.85546875" style="1"/>
    <col min="1020" max="1020" width="5.85546875" style="1" customWidth="1"/>
    <col min="1021" max="1021" width="37" style="1" customWidth="1"/>
    <col min="1022" max="1022" width="9.7109375" style="1" customWidth="1"/>
    <col min="1023" max="1023" width="10.7109375" style="1" customWidth="1"/>
    <col min="1024" max="1024" width="10.85546875" style="1" customWidth="1"/>
    <col min="1025" max="1025" width="17.85546875" style="1" customWidth="1"/>
    <col min="1026" max="1026" width="18.5703125" style="1" customWidth="1"/>
    <col min="1027" max="1275" width="8.85546875" style="1"/>
    <col min="1276" max="1276" width="5.85546875" style="1" customWidth="1"/>
    <col min="1277" max="1277" width="37" style="1" customWidth="1"/>
    <col min="1278" max="1278" width="9.7109375" style="1" customWidth="1"/>
    <col min="1279" max="1279" width="10.7109375" style="1" customWidth="1"/>
    <col min="1280" max="1280" width="10.85546875" style="1" customWidth="1"/>
    <col min="1281" max="1281" width="17.85546875" style="1" customWidth="1"/>
    <col min="1282" max="1282" width="18.5703125" style="1" customWidth="1"/>
    <col min="1283" max="1531" width="8.85546875" style="1"/>
    <col min="1532" max="1532" width="5.85546875" style="1" customWidth="1"/>
    <col min="1533" max="1533" width="37" style="1" customWidth="1"/>
    <col min="1534" max="1534" width="9.7109375" style="1" customWidth="1"/>
    <col min="1535" max="1535" width="10.7109375" style="1" customWidth="1"/>
    <col min="1536" max="1536" width="10.85546875" style="1" customWidth="1"/>
    <col min="1537" max="1537" width="17.85546875" style="1" customWidth="1"/>
    <col min="1538" max="1538" width="18.5703125" style="1" customWidth="1"/>
    <col min="1539" max="1787" width="8.85546875" style="1"/>
    <col min="1788" max="1788" width="5.85546875" style="1" customWidth="1"/>
    <col min="1789" max="1789" width="37" style="1" customWidth="1"/>
    <col min="1790" max="1790" width="9.7109375" style="1" customWidth="1"/>
    <col min="1791" max="1791" width="10.7109375" style="1" customWidth="1"/>
    <col min="1792" max="1792" width="10.85546875" style="1" customWidth="1"/>
    <col min="1793" max="1793" width="17.85546875" style="1" customWidth="1"/>
    <col min="1794" max="1794" width="18.5703125" style="1" customWidth="1"/>
    <col min="1795" max="2043" width="8.85546875" style="1"/>
    <col min="2044" max="2044" width="5.85546875" style="1" customWidth="1"/>
    <col min="2045" max="2045" width="37" style="1" customWidth="1"/>
    <col min="2046" max="2046" width="9.7109375" style="1" customWidth="1"/>
    <col min="2047" max="2047" width="10.7109375" style="1" customWidth="1"/>
    <col min="2048" max="2048" width="10.85546875" style="1" customWidth="1"/>
    <col min="2049" max="2049" width="17.85546875" style="1" customWidth="1"/>
    <col min="2050" max="2050" width="18.5703125" style="1" customWidth="1"/>
    <col min="2051" max="2299" width="8.85546875" style="1"/>
    <col min="2300" max="2300" width="5.85546875" style="1" customWidth="1"/>
    <col min="2301" max="2301" width="37" style="1" customWidth="1"/>
    <col min="2302" max="2302" width="9.7109375" style="1" customWidth="1"/>
    <col min="2303" max="2303" width="10.7109375" style="1" customWidth="1"/>
    <col min="2304" max="2304" width="10.85546875" style="1" customWidth="1"/>
    <col min="2305" max="2305" width="17.85546875" style="1" customWidth="1"/>
    <col min="2306" max="2306" width="18.5703125" style="1" customWidth="1"/>
    <col min="2307" max="2555" width="8.85546875" style="1"/>
    <col min="2556" max="2556" width="5.85546875" style="1" customWidth="1"/>
    <col min="2557" max="2557" width="37" style="1" customWidth="1"/>
    <col min="2558" max="2558" width="9.7109375" style="1" customWidth="1"/>
    <col min="2559" max="2559" width="10.7109375" style="1" customWidth="1"/>
    <col min="2560" max="2560" width="10.85546875" style="1" customWidth="1"/>
    <col min="2561" max="2561" width="17.85546875" style="1" customWidth="1"/>
    <col min="2562" max="2562" width="18.5703125" style="1" customWidth="1"/>
    <col min="2563" max="2811" width="8.85546875" style="1"/>
    <col min="2812" max="2812" width="5.85546875" style="1" customWidth="1"/>
    <col min="2813" max="2813" width="37" style="1" customWidth="1"/>
    <col min="2814" max="2814" width="9.7109375" style="1" customWidth="1"/>
    <col min="2815" max="2815" width="10.7109375" style="1" customWidth="1"/>
    <col min="2816" max="2816" width="10.85546875" style="1" customWidth="1"/>
    <col min="2817" max="2817" width="17.85546875" style="1" customWidth="1"/>
    <col min="2818" max="2818" width="18.5703125" style="1" customWidth="1"/>
    <col min="2819" max="3067" width="8.85546875" style="1"/>
    <col min="3068" max="3068" width="5.85546875" style="1" customWidth="1"/>
    <col min="3069" max="3069" width="37" style="1" customWidth="1"/>
    <col min="3070" max="3070" width="9.7109375" style="1" customWidth="1"/>
    <col min="3071" max="3071" width="10.7109375" style="1" customWidth="1"/>
    <col min="3072" max="3072" width="10.85546875" style="1" customWidth="1"/>
    <col min="3073" max="3073" width="17.85546875" style="1" customWidth="1"/>
    <col min="3074" max="3074" width="18.5703125" style="1" customWidth="1"/>
    <col min="3075" max="3323" width="8.85546875" style="1"/>
    <col min="3324" max="3324" width="5.85546875" style="1" customWidth="1"/>
    <col min="3325" max="3325" width="37" style="1" customWidth="1"/>
    <col min="3326" max="3326" width="9.7109375" style="1" customWidth="1"/>
    <col min="3327" max="3327" width="10.7109375" style="1" customWidth="1"/>
    <col min="3328" max="3328" width="10.85546875" style="1" customWidth="1"/>
    <col min="3329" max="3329" width="17.85546875" style="1" customWidth="1"/>
    <col min="3330" max="3330" width="18.5703125" style="1" customWidth="1"/>
    <col min="3331" max="3579" width="8.85546875" style="1"/>
    <col min="3580" max="3580" width="5.85546875" style="1" customWidth="1"/>
    <col min="3581" max="3581" width="37" style="1" customWidth="1"/>
    <col min="3582" max="3582" width="9.7109375" style="1" customWidth="1"/>
    <col min="3583" max="3583" width="10.7109375" style="1" customWidth="1"/>
    <col min="3584" max="3584" width="10.85546875" style="1" customWidth="1"/>
    <col min="3585" max="3585" width="17.85546875" style="1" customWidth="1"/>
    <col min="3586" max="3586" width="18.5703125" style="1" customWidth="1"/>
    <col min="3587" max="3835" width="8.85546875" style="1"/>
    <col min="3836" max="3836" width="5.85546875" style="1" customWidth="1"/>
    <col min="3837" max="3837" width="37" style="1" customWidth="1"/>
    <col min="3838" max="3838" width="9.7109375" style="1" customWidth="1"/>
    <col min="3839" max="3839" width="10.7109375" style="1" customWidth="1"/>
    <col min="3840" max="3840" width="10.85546875" style="1" customWidth="1"/>
    <col min="3841" max="3841" width="17.85546875" style="1" customWidth="1"/>
    <col min="3842" max="3842" width="18.5703125" style="1" customWidth="1"/>
    <col min="3843" max="4091" width="8.85546875" style="1"/>
    <col min="4092" max="4092" width="5.85546875" style="1" customWidth="1"/>
    <col min="4093" max="4093" width="37" style="1" customWidth="1"/>
    <col min="4094" max="4094" width="9.7109375" style="1" customWidth="1"/>
    <col min="4095" max="4095" width="10.7109375" style="1" customWidth="1"/>
    <col min="4096" max="4096" width="10.85546875" style="1" customWidth="1"/>
    <col min="4097" max="4097" width="17.85546875" style="1" customWidth="1"/>
    <col min="4098" max="4098" width="18.5703125" style="1" customWidth="1"/>
    <col min="4099" max="4347" width="8.85546875" style="1"/>
    <col min="4348" max="4348" width="5.85546875" style="1" customWidth="1"/>
    <col min="4349" max="4349" width="37" style="1" customWidth="1"/>
    <col min="4350" max="4350" width="9.7109375" style="1" customWidth="1"/>
    <col min="4351" max="4351" width="10.7109375" style="1" customWidth="1"/>
    <col min="4352" max="4352" width="10.85546875" style="1" customWidth="1"/>
    <col min="4353" max="4353" width="17.85546875" style="1" customWidth="1"/>
    <col min="4354" max="4354" width="18.5703125" style="1" customWidth="1"/>
    <col min="4355" max="4603" width="8.85546875" style="1"/>
    <col min="4604" max="4604" width="5.85546875" style="1" customWidth="1"/>
    <col min="4605" max="4605" width="37" style="1" customWidth="1"/>
    <col min="4606" max="4606" width="9.7109375" style="1" customWidth="1"/>
    <col min="4607" max="4607" width="10.7109375" style="1" customWidth="1"/>
    <col min="4608" max="4608" width="10.85546875" style="1" customWidth="1"/>
    <col min="4609" max="4609" width="17.85546875" style="1" customWidth="1"/>
    <col min="4610" max="4610" width="18.5703125" style="1" customWidth="1"/>
    <col min="4611" max="4859" width="8.85546875" style="1"/>
    <col min="4860" max="4860" width="5.85546875" style="1" customWidth="1"/>
    <col min="4861" max="4861" width="37" style="1" customWidth="1"/>
    <col min="4862" max="4862" width="9.7109375" style="1" customWidth="1"/>
    <col min="4863" max="4863" width="10.7109375" style="1" customWidth="1"/>
    <col min="4864" max="4864" width="10.85546875" style="1" customWidth="1"/>
    <col min="4865" max="4865" width="17.85546875" style="1" customWidth="1"/>
    <col min="4866" max="4866" width="18.5703125" style="1" customWidth="1"/>
    <col min="4867" max="5115" width="8.85546875" style="1"/>
    <col min="5116" max="5116" width="5.85546875" style="1" customWidth="1"/>
    <col min="5117" max="5117" width="37" style="1" customWidth="1"/>
    <col min="5118" max="5118" width="9.7109375" style="1" customWidth="1"/>
    <col min="5119" max="5119" width="10.7109375" style="1" customWidth="1"/>
    <col min="5120" max="5120" width="10.85546875" style="1" customWidth="1"/>
    <col min="5121" max="5121" width="17.85546875" style="1" customWidth="1"/>
    <col min="5122" max="5122" width="18.5703125" style="1" customWidth="1"/>
    <col min="5123" max="5371" width="8.85546875" style="1"/>
    <col min="5372" max="5372" width="5.85546875" style="1" customWidth="1"/>
    <col min="5373" max="5373" width="37" style="1" customWidth="1"/>
    <col min="5374" max="5374" width="9.7109375" style="1" customWidth="1"/>
    <col min="5375" max="5375" width="10.7109375" style="1" customWidth="1"/>
    <col min="5376" max="5376" width="10.85546875" style="1" customWidth="1"/>
    <col min="5377" max="5377" width="17.85546875" style="1" customWidth="1"/>
    <col min="5378" max="5378" width="18.5703125" style="1" customWidth="1"/>
    <col min="5379" max="5627" width="8.85546875" style="1"/>
    <col min="5628" max="5628" width="5.85546875" style="1" customWidth="1"/>
    <col min="5629" max="5629" width="37" style="1" customWidth="1"/>
    <col min="5630" max="5630" width="9.7109375" style="1" customWidth="1"/>
    <col min="5631" max="5631" width="10.7109375" style="1" customWidth="1"/>
    <col min="5632" max="5632" width="10.85546875" style="1" customWidth="1"/>
    <col min="5633" max="5633" width="17.85546875" style="1" customWidth="1"/>
    <col min="5634" max="5634" width="18.5703125" style="1" customWidth="1"/>
    <col min="5635" max="5883" width="8.85546875" style="1"/>
    <col min="5884" max="5884" width="5.85546875" style="1" customWidth="1"/>
    <col min="5885" max="5885" width="37" style="1" customWidth="1"/>
    <col min="5886" max="5886" width="9.7109375" style="1" customWidth="1"/>
    <col min="5887" max="5887" width="10.7109375" style="1" customWidth="1"/>
    <col min="5888" max="5888" width="10.85546875" style="1" customWidth="1"/>
    <col min="5889" max="5889" width="17.85546875" style="1" customWidth="1"/>
    <col min="5890" max="5890" width="18.5703125" style="1" customWidth="1"/>
    <col min="5891" max="6139" width="8.85546875" style="1"/>
    <col min="6140" max="6140" width="5.85546875" style="1" customWidth="1"/>
    <col min="6141" max="6141" width="37" style="1" customWidth="1"/>
    <col min="6142" max="6142" width="9.7109375" style="1" customWidth="1"/>
    <col min="6143" max="6143" width="10.7109375" style="1" customWidth="1"/>
    <col min="6144" max="6144" width="10.85546875" style="1" customWidth="1"/>
    <col min="6145" max="6145" width="17.85546875" style="1" customWidth="1"/>
    <col min="6146" max="6146" width="18.5703125" style="1" customWidth="1"/>
    <col min="6147" max="6395" width="8.85546875" style="1"/>
    <col min="6396" max="6396" width="5.85546875" style="1" customWidth="1"/>
    <col min="6397" max="6397" width="37" style="1" customWidth="1"/>
    <col min="6398" max="6398" width="9.7109375" style="1" customWidth="1"/>
    <col min="6399" max="6399" width="10.7109375" style="1" customWidth="1"/>
    <col min="6400" max="6400" width="10.85546875" style="1" customWidth="1"/>
    <col min="6401" max="6401" width="17.85546875" style="1" customWidth="1"/>
    <col min="6402" max="6402" width="18.5703125" style="1" customWidth="1"/>
    <col min="6403" max="6651" width="8.85546875" style="1"/>
    <col min="6652" max="6652" width="5.85546875" style="1" customWidth="1"/>
    <col min="6653" max="6653" width="37" style="1" customWidth="1"/>
    <col min="6654" max="6654" width="9.7109375" style="1" customWidth="1"/>
    <col min="6655" max="6655" width="10.7109375" style="1" customWidth="1"/>
    <col min="6656" max="6656" width="10.85546875" style="1" customWidth="1"/>
    <col min="6657" max="6657" width="17.85546875" style="1" customWidth="1"/>
    <col min="6658" max="6658" width="18.5703125" style="1" customWidth="1"/>
    <col min="6659" max="6907" width="8.85546875" style="1"/>
    <col min="6908" max="6908" width="5.85546875" style="1" customWidth="1"/>
    <col min="6909" max="6909" width="37" style="1" customWidth="1"/>
    <col min="6910" max="6910" width="9.7109375" style="1" customWidth="1"/>
    <col min="6911" max="6911" width="10.7109375" style="1" customWidth="1"/>
    <col min="6912" max="6912" width="10.85546875" style="1" customWidth="1"/>
    <col min="6913" max="6913" width="17.85546875" style="1" customWidth="1"/>
    <col min="6914" max="6914" width="18.5703125" style="1" customWidth="1"/>
    <col min="6915" max="7163" width="8.85546875" style="1"/>
    <col min="7164" max="7164" width="5.85546875" style="1" customWidth="1"/>
    <col min="7165" max="7165" width="37" style="1" customWidth="1"/>
    <col min="7166" max="7166" width="9.7109375" style="1" customWidth="1"/>
    <col min="7167" max="7167" width="10.7109375" style="1" customWidth="1"/>
    <col min="7168" max="7168" width="10.85546875" style="1" customWidth="1"/>
    <col min="7169" max="7169" width="17.85546875" style="1" customWidth="1"/>
    <col min="7170" max="7170" width="18.5703125" style="1" customWidth="1"/>
    <col min="7171" max="7419" width="8.85546875" style="1"/>
    <col min="7420" max="7420" width="5.85546875" style="1" customWidth="1"/>
    <col min="7421" max="7421" width="37" style="1" customWidth="1"/>
    <col min="7422" max="7422" width="9.7109375" style="1" customWidth="1"/>
    <col min="7423" max="7423" width="10.7109375" style="1" customWidth="1"/>
    <col min="7424" max="7424" width="10.85546875" style="1" customWidth="1"/>
    <col min="7425" max="7425" width="17.85546875" style="1" customWidth="1"/>
    <col min="7426" max="7426" width="18.5703125" style="1" customWidth="1"/>
    <col min="7427" max="7675" width="8.85546875" style="1"/>
    <col min="7676" max="7676" width="5.85546875" style="1" customWidth="1"/>
    <col min="7677" max="7677" width="37" style="1" customWidth="1"/>
    <col min="7678" max="7678" width="9.7109375" style="1" customWidth="1"/>
    <col min="7679" max="7679" width="10.7109375" style="1" customWidth="1"/>
    <col min="7680" max="7680" width="10.85546875" style="1" customWidth="1"/>
    <col min="7681" max="7681" width="17.85546875" style="1" customWidth="1"/>
    <col min="7682" max="7682" width="18.5703125" style="1" customWidth="1"/>
    <col min="7683" max="7931" width="8.85546875" style="1"/>
    <col min="7932" max="7932" width="5.85546875" style="1" customWidth="1"/>
    <col min="7933" max="7933" width="37" style="1" customWidth="1"/>
    <col min="7934" max="7934" width="9.7109375" style="1" customWidth="1"/>
    <col min="7935" max="7935" width="10.7109375" style="1" customWidth="1"/>
    <col min="7936" max="7936" width="10.85546875" style="1" customWidth="1"/>
    <col min="7937" max="7937" width="17.85546875" style="1" customWidth="1"/>
    <col min="7938" max="7938" width="18.5703125" style="1" customWidth="1"/>
    <col min="7939" max="8187" width="8.85546875" style="1"/>
    <col min="8188" max="8188" width="5.85546875" style="1" customWidth="1"/>
    <col min="8189" max="8189" width="37" style="1" customWidth="1"/>
    <col min="8190" max="8190" width="9.7109375" style="1" customWidth="1"/>
    <col min="8191" max="8191" width="10.7109375" style="1" customWidth="1"/>
    <col min="8192" max="8192" width="10.85546875" style="1" customWidth="1"/>
    <col min="8193" max="8193" width="17.85546875" style="1" customWidth="1"/>
    <col min="8194" max="8194" width="18.5703125" style="1" customWidth="1"/>
    <col min="8195" max="8443" width="8.85546875" style="1"/>
    <col min="8444" max="8444" width="5.85546875" style="1" customWidth="1"/>
    <col min="8445" max="8445" width="37" style="1" customWidth="1"/>
    <col min="8446" max="8446" width="9.7109375" style="1" customWidth="1"/>
    <col min="8447" max="8447" width="10.7109375" style="1" customWidth="1"/>
    <col min="8448" max="8448" width="10.85546875" style="1" customWidth="1"/>
    <col min="8449" max="8449" width="17.85546875" style="1" customWidth="1"/>
    <col min="8450" max="8450" width="18.5703125" style="1" customWidth="1"/>
    <col min="8451" max="8699" width="8.85546875" style="1"/>
    <col min="8700" max="8700" width="5.85546875" style="1" customWidth="1"/>
    <col min="8701" max="8701" width="37" style="1" customWidth="1"/>
    <col min="8702" max="8702" width="9.7109375" style="1" customWidth="1"/>
    <col min="8703" max="8703" width="10.7109375" style="1" customWidth="1"/>
    <col min="8704" max="8704" width="10.85546875" style="1" customWidth="1"/>
    <col min="8705" max="8705" width="17.85546875" style="1" customWidth="1"/>
    <col min="8706" max="8706" width="18.5703125" style="1" customWidth="1"/>
    <col min="8707" max="8955" width="8.85546875" style="1"/>
    <col min="8956" max="8956" width="5.85546875" style="1" customWidth="1"/>
    <col min="8957" max="8957" width="37" style="1" customWidth="1"/>
    <col min="8958" max="8958" width="9.7109375" style="1" customWidth="1"/>
    <col min="8959" max="8959" width="10.7109375" style="1" customWidth="1"/>
    <col min="8960" max="8960" width="10.85546875" style="1" customWidth="1"/>
    <col min="8961" max="8961" width="17.85546875" style="1" customWidth="1"/>
    <col min="8962" max="8962" width="18.5703125" style="1" customWidth="1"/>
    <col min="8963" max="9211" width="8.85546875" style="1"/>
    <col min="9212" max="9212" width="5.85546875" style="1" customWidth="1"/>
    <col min="9213" max="9213" width="37" style="1" customWidth="1"/>
    <col min="9214" max="9214" width="9.7109375" style="1" customWidth="1"/>
    <col min="9215" max="9215" width="10.7109375" style="1" customWidth="1"/>
    <col min="9216" max="9216" width="10.85546875" style="1" customWidth="1"/>
    <col min="9217" max="9217" width="17.85546875" style="1" customWidth="1"/>
    <col min="9218" max="9218" width="18.5703125" style="1" customWidth="1"/>
    <col min="9219" max="9467" width="8.85546875" style="1"/>
    <col min="9468" max="9468" width="5.85546875" style="1" customWidth="1"/>
    <col min="9469" max="9469" width="37" style="1" customWidth="1"/>
    <col min="9470" max="9470" width="9.7109375" style="1" customWidth="1"/>
    <col min="9471" max="9471" width="10.7109375" style="1" customWidth="1"/>
    <col min="9472" max="9472" width="10.85546875" style="1" customWidth="1"/>
    <col min="9473" max="9473" width="17.85546875" style="1" customWidth="1"/>
    <col min="9474" max="9474" width="18.5703125" style="1" customWidth="1"/>
    <col min="9475" max="9723" width="8.85546875" style="1"/>
    <col min="9724" max="9724" width="5.85546875" style="1" customWidth="1"/>
    <col min="9725" max="9725" width="37" style="1" customWidth="1"/>
    <col min="9726" max="9726" width="9.7109375" style="1" customWidth="1"/>
    <col min="9727" max="9727" width="10.7109375" style="1" customWidth="1"/>
    <col min="9728" max="9728" width="10.85546875" style="1" customWidth="1"/>
    <col min="9729" max="9729" width="17.85546875" style="1" customWidth="1"/>
    <col min="9730" max="9730" width="18.5703125" style="1" customWidth="1"/>
    <col min="9731" max="9979" width="8.85546875" style="1"/>
    <col min="9980" max="9980" width="5.85546875" style="1" customWidth="1"/>
    <col min="9981" max="9981" width="37" style="1" customWidth="1"/>
    <col min="9982" max="9982" width="9.7109375" style="1" customWidth="1"/>
    <col min="9983" max="9983" width="10.7109375" style="1" customWidth="1"/>
    <col min="9984" max="9984" width="10.85546875" style="1" customWidth="1"/>
    <col min="9985" max="9985" width="17.85546875" style="1" customWidth="1"/>
    <col min="9986" max="9986" width="18.5703125" style="1" customWidth="1"/>
    <col min="9987" max="10235" width="8.85546875" style="1"/>
    <col min="10236" max="10236" width="5.85546875" style="1" customWidth="1"/>
    <col min="10237" max="10237" width="37" style="1" customWidth="1"/>
    <col min="10238" max="10238" width="9.7109375" style="1" customWidth="1"/>
    <col min="10239" max="10239" width="10.7109375" style="1" customWidth="1"/>
    <col min="10240" max="10240" width="10.85546875" style="1" customWidth="1"/>
    <col min="10241" max="10241" width="17.85546875" style="1" customWidth="1"/>
    <col min="10242" max="10242" width="18.5703125" style="1" customWidth="1"/>
    <col min="10243" max="10491" width="8.85546875" style="1"/>
    <col min="10492" max="10492" width="5.85546875" style="1" customWidth="1"/>
    <col min="10493" max="10493" width="37" style="1" customWidth="1"/>
    <col min="10494" max="10494" width="9.7109375" style="1" customWidth="1"/>
    <col min="10495" max="10495" width="10.7109375" style="1" customWidth="1"/>
    <col min="10496" max="10496" width="10.85546875" style="1" customWidth="1"/>
    <col min="10497" max="10497" width="17.85546875" style="1" customWidth="1"/>
    <col min="10498" max="10498" width="18.5703125" style="1" customWidth="1"/>
    <col min="10499" max="10747" width="8.85546875" style="1"/>
    <col min="10748" max="10748" width="5.85546875" style="1" customWidth="1"/>
    <col min="10749" max="10749" width="37" style="1" customWidth="1"/>
    <col min="10750" max="10750" width="9.7109375" style="1" customWidth="1"/>
    <col min="10751" max="10751" width="10.7109375" style="1" customWidth="1"/>
    <col min="10752" max="10752" width="10.85546875" style="1" customWidth="1"/>
    <col min="10753" max="10753" width="17.85546875" style="1" customWidth="1"/>
    <col min="10754" max="10754" width="18.5703125" style="1" customWidth="1"/>
    <col min="10755" max="11003" width="8.85546875" style="1"/>
    <col min="11004" max="11004" width="5.85546875" style="1" customWidth="1"/>
    <col min="11005" max="11005" width="37" style="1" customWidth="1"/>
    <col min="11006" max="11006" width="9.7109375" style="1" customWidth="1"/>
    <col min="11007" max="11007" width="10.7109375" style="1" customWidth="1"/>
    <col min="11008" max="11008" width="10.85546875" style="1" customWidth="1"/>
    <col min="11009" max="11009" width="17.85546875" style="1" customWidth="1"/>
    <col min="11010" max="11010" width="18.5703125" style="1" customWidth="1"/>
    <col min="11011" max="11259" width="8.85546875" style="1"/>
    <col min="11260" max="11260" width="5.85546875" style="1" customWidth="1"/>
    <col min="11261" max="11261" width="37" style="1" customWidth="1"/>
    <col min="11262" max="11262" width="9.7109375" style="1" customWidth="1"/>
    <col min="11263" max="11263" width="10.7109375" style="1" customWidth="1"/>
    <col min="11264" max="11264" width="10.85546875" style="1" customWidth="1"/>
    <col min="11265" max="11265" width="17.85546875" style="1" customWidth="1"/>
    <col min="11266" max="11266" width="18.5703125" style="1" customWidth="1"/>
    <col min="11267" max="11515" width="8.85546875" style="1"/>
    <col min="11516" max="11516" width="5.85546875" style="1" customWidth="1"/>
    <col min="11517" max="11517" width="37" style="1" customWidth="1"/>
    <col min="11518" max="11518" width="9.7109375" style="1" customWidth="1"/>
    <col min="11519" max="11519" width="10.7109375" style="1" customWidth="1"/>
    <col min="11520" max="11520" width="10.85546875" style="1" customWidth="1"/>
    <col min="11521" max="11521" width="17.85546875" style="1" customWidth="1"/>
    <col min="11522" max="11522" width="18.5703125" style="1" customWidth="1"/>
    <col min="11523" max="11771" width="8.85546875" style="1"/>
    <col min="11772" max="11772" width="5.85546875" style="1" customWidth="1"/>
    <col min="11773" max="11773" width="37" style="1" customWidth="1"/>
    <col min="11774" max="11774" width="9.7109375" style="1" customWidth="1"/>
    <col min="11775" max="11775" width="10.7109375" style="1" customWidth="1"/>
    <col min="11776" max="11776" width="10.85546875" style="1" customWidth="1"/>
    <col min="11777" max="11777" width="17.85546875" style="1" customWidth="1"/>
    <col min="11778" max="11778" width="18.5703125" style="1" customWidth="1"/>
    <col min="11779" max="12027" width="8.85546875" style="1"/>
    <col min="12028" max="12028" width="5.85546875" style="1" customWidth="1"/>
    <col min="12029" max="12029" width="37" style="1" customWidth="1"/>
    <col min="12030" max="12030" width="9.7109375" style="1" customWidth="1"/>
    <col min="12031" max="12031" width="10.7109375" style="1" customWidth="1"/>
    <col min="12032" max="12032" width="10.85546875" style="1" customWidth="1"/>
    <col min="12033" max="12033" width="17.85546875" style="1" customWidth="1"/>
    <col min="12034" max="12034" width="18.5703125" style="1" customWidth="1"/>
    <col min="12035" max="12283" width="8.85546875" style="1"/>
    <col min="12284" max="12284" width="5.85546875" style="1" customWidth="1"/>
    <col min="12285" max="12285" width="37" style="1" customWidth="1"/>
    <col min="12286" max="12286" width="9.7109375" style="1" customWidth="1"/>
    <col min="12287" max="12287" width="10.7109375" style="1" customWidth="1"/>
    <col min="12288" max="12288" width="10.85546875" style="1" customWidth="1"/>
    <col min="12289" max="12289" width="17.85546875" style="1" customWidth="1"/>
    <col min="12290" max="12290" width="18.5703125" style="1" customWidth="1"/>
    <col min="12291" max="12539" width="8.85546875" style="1"/>
    <col min="12540" max="12540" width="5.85546875" style="1" customWidth="1"/>
    <col min="12541" max="12541" width="37" style="1" customWidth="1"/>
    <col min="12542" max="12542" width="9.7109375" style="1" customWidth="1"/>
    <col min="12543" max="12543" width="10.7109375" style="1" customWidth="1"/>
    <col min="12544" max="12544" width="10.85546875" style="1" customWidth="1"/>
    <col min="12545" max="12545" width="17.85546875" style="1" customWidth="1"/>
    <col min="12546" max="12546" width="18.5703125" style="1" customWidth="1"/>
    <col min="12547" max="12795" width="8.85546875" style="1"/>
    <col min="12796" max="12796" width="5.85546875" style="1" customWidth="1"/>
    <col min="12797" max="12797" width="37" style="1" customWidth="1"/>
    <col min="12798" max="12798" width="9.7109375" style="1" customWidth="1"/>
    <col min="12799" max="12799" width="10.7109375" style="1" customWidth="1"/>
    <col min="12800" max="12800" width="10.85546875" style="1" customWidth="1"/>
    <col min="12801" max="12801" width="17.85546875" style="1" customWidth="1"/>
    <col min="12802" max="12802" width="18.5703125" style="1" customWidth="1"/>
    <col min="12803" max="13051" width="8.85546875" style="1"/>
    <col min="13052" max="13052" width="5.85546875" style="1" customWidth="1"/>
    <col min="13053" max="13053" width="37" style="1" customWidth="1"/>
    <col min="13054" max="13054" width="9.7109375" style="1" customWidth="1"/>
    <col min="13055" max="13055" width="10.7109375" style="1" customWidth="1"/>
    <col min="13056" max="13056" width="10.85546875" style="1" customWidth="1"/>
    <col min="13057" max="13057" width="17.85546875" style="1" customWidth="1"/>
    <col min="13058" max="13058" width="18.5703125" style="1" customWidth="1"/>
    <col min="13059" max="13307" width="8.85546875" style="1"/>
    <col min="13308" max="13308" width="5.85546875" style="1" customWidth="1"/>
    <col min="13309" max="13309" width="37" style="1" customWidth="1"/>
    <col min="13310" max="13310" width="9.7109375" style="1" customWidth="1"/>
    <col min="13311" max="13311" width="10.7109375" style="1" customWidth="1"/>
    <col min="13312" max="13312" width="10.85546875" style="1" customWidth="1"/>
    <col min="13313" max="13313" width="17.85546875" style="1" customWidth="1"/>
    <col min="13314" max="13314" width="18.5703125" style="1" customWidth="1"/>
    <col min="13315" max="13563" width="8.85546875" style="1"/>
    <col min="13564" max="13564" width="5.85546875" style="1" customWidth="1"/>
    <col min="13565" max="13565" width="37" style="1" customWidth="1"/>
    <col min="13566" max="13566" width="9.7109375" style="1" customWidth="1"/>
    <col min="13567" max="13567" width="10.7109375" style="1" customWidth="1"/>
    <col min="13568" max="13568" width="10.85546875" style="1" customWidth="1"/>
    <col min="13569" max="13569" width="17.85546875" style="1" customWidth="1"/>
    <col min="13570" max="13570" width="18.5703125" style="1" customWidth="1"/>
    <col min="13571" max="13819" width="8.85546875" style="1"/>
    <col min="13820" max="13820" width="5.85546875" style="1" customWidth="1"/>
    <col min="13821" max="13821" width="37" style="1" customWidth="1"/>
    <col min="13822" max="13822" width="9.7109375" style="1" customWidth="1"/>
    <col min="13823" max="13823" width="10.7109375" style="1" customWidth="1"/>
    <col min="13824" max="13824" width="10.85546875" style="1" customWidth="1"/>
    <col min="13825" max="13825" width="17.85546875" style="1" customWidth="1"/>
    <col min="13826" max="13826" width="18.5703125" style="1" customWidth="1"/>
    <col min="13827" max="14075" width="8.85546875" style="1"/>
    <col min="14076" max="14076" width="5.85546875" style="1" customWidth="1"/>
    <col min="14077" max="14077" width="37" style="1" customWidth="1"/>
    <col min="14078" max="14078" width="9.7109375" style="1" customWidth="1"/>
    <col min="14079" max="14079" width="10.7109375" style="1" customWidth="1"/>
    <col min="14080" max="14080" width="10.85546875" style="1" customWidth="1"/>
    <col min="14081" max="14081" width="17.85546875" style="1" customWidth="1"/>
    <col min="14082" max="14082" width="18.5703125" style="1" customWidth="1"/>
    <col min="14083" max="14331" width="8.85546875" style="1"/>
    <col min="14332" max="14332" width="5.85546875" style="1" customWidth="1"/>
    <col min="14333" max="14333" width="37" style="1" customWidth="1"/>
    <col min="14334" max="14334" width="9.7109375" style="1" customWidth="1"/>
    <col min="14335" max="14335" width="10.7109375" style="1" customWidth="1"/>
    <col min="14336" max="14336" width="10.85546875" style="1" customWidth="1"/>
    <col min="14337" max="14337" width="17.85546875" style="1" customWidth="1"/>
    <col min="14338" max="14338" width="18.5703125" style="1" customWidth="1"/>
    <col min="14339" max="14587" width="8.85546875" style="1"/>
    <col min="14588" max="14588" width="5.85546875" style="1" customWidth="1"/>
    <col min="14589" max="14589" width="37" style="1" customWidth="1"/>
    <col min="14590" max="14590" width="9.7109375" style="1" customWidth="1"/>
    <col min="14591" max="14591" width="10.7109375" style="1" customWidth="1"/>
    <col min="14592" max="14592" width="10.85546875" style="1" customWidth="1"/>
    <col min="14593" max="14593" width="17.85546875" style="1" customWidth="1"/>
    <col min="14594" max="14594" width="18.5703125" style="1" customWidth="1"/>
    <col min="14595" max="14843" width="8.85546875" style="1"/>
    <col min="14844" max="14844" width="5.85546875" style="1" customWidth="1"/>
    <col min="14845" max="14845" width="37" style="1" customWidth="1"/>
    <col min="14846" max="14846" width="9.7109375" style="1" customWidth="1"/>
    <col min="14847" max="14847" width="10.7109375" style="1" customWidth="1"/>
    <col min="14848" max="14848" width="10.85546875" style="1" customWidth="1"/>
    <col min="14849" max="14849" width="17.85546875" style="1" customWidth="1"/>
    <col min="14850" max="14850" width="18.5703125" style="1" customWidth="1"/>
    <col min="14851" max="15099" width="8.85546875" style="1"/>
    <col min="15100" max="15100" width="5.85546875" style="1" customWidth="1"/>
    <col min="15101" max="15101" width="37" style="1" customWidth="1"/>
    <col min="15102" max="15102" width="9.7109375" style="1" customWidth="1"/>
    <col min="15103" max="15103" width="10.7109375" style="1" customWidth="1"/>
    <col min="15104" max="15104" width="10.85546875" style="1" customWidth="1"/>
    <col min="15105" max="15105" width="17.85546875" style="1" customWidth="1"/>
    <col min="15106" max="15106" width="18.5703125" style="1" customWidth="1"/>
    <col min="15107" max="15355" width="8.85546875" style="1"/>
    <col min="15356" max="15356" width="5.85546875" style="1" customWidth="1"/>
    <col min="15357" max="15357" width="37" style="1" customWidth="1"/>
    <col min="15358" max="15358" width="9.7109375" style="1" customWidth="1"/>
    <col min="15359" max="15359" width="10.7109375" style="1" customWidth="1"/>
    <col min="15360" max="15360" width="10.85546875" style="1" customWidth="1"/>
    <col min="15361" max="15361" width="17.85546875" style="1" customWidth="1"/>
    <col min="15362" max="15362" width="18.5703125" style="1" customWidth="1"/>
    <col min="15363" max="15611" width="8.85546875" style="1"/>
    <col min="15612" max="15612" width="5.85546875" style="1" customWidth="1"/>
    <col min="15613" max="15613" width="37" style="1" customWidth="1"/>
    <col min="15614" max="15614" width="9.7109375" style="1" customWidth="1"/>
    <col min="15615" max="15615" width="10.7109375" style="1" customWidth="1"/>
    <col min="15616" max="15616" width="10.85546875" style="1" customWidth="1"/>
    <col min="15617" max="15617" width="17.85546875" style="1" customWidth="1"/>
    <col min="15618" max="15618" width="18.5703125" style="1" customWidth="1"/>
    <col min="15619" max="15867" width="8.85546875" style="1"/>
    <col min="15868" max="15868" width="5.85546875" style="1" customWidth="1"/>
    <col min="15869" max="15869" width="37" style="1" customWidth="1"/>
    <col min="15870" max="15870" width="9.7109375" style="1" customWidth="1"/>
    <col min="15871" max="15871" width="10.7109375" style="1" customWidth="1"/>
    <col min="15872" max="15872" width="10.85546875" style="1" customWidth="1"/>
    <col min="15873" max="15873" width="17.85546875" style="1" customWidth="1"/>
    <col min="15874" max="15874" width="18.5703125" style="1" customWidth="1"/>
    <col min="15875" max="16123" width="8.85546875" style="1"/>
    <col min="16124" max="16124" width="5.85546875" style="1" customWidth="1"/>
    <col min="16125" max="16125" width="37" style="1" customWidth="1"/>
    <col min="16126" max="16126" width="9.7109375" style="1" customWidth="1"/>
    <col min="16127" max="16127" width="10.7109375" style="1" customWidth="1"/>
    <col min="16128" max="16128" width="10.85546875" style="1" customWidth="1"/>
    <col min="16129" max="16129" width="17.85546875" style="1" customWidth="1"/>
    <col min="16130" max="16130" width="18.5703125" style="1" customWidth="1"/>
    <col min="16131" max="16384" width="8.85546875" style="1"/>
  </cols>
  <sheetData>
    <row r="1" spans="1:7" ht="48" hidden="1" customHeight="1" outlineLevel="1" x14ac:dyDescent="0.2">
      <c r="E1" s="89" t="s">
        <v>0</v>
      </c>
      <c r="F1" s="89"/>
      <c r="G1" s="89"/>
    </row>
    <row r="2" spans="1:7" hidden="1" outlineLevel="1" x14ac:dyDescent="0.2">
      <c r="B2" s="3"/>
      <c r="C2" s="3"/>
      <c r="D2" s="3"/>
      <c r="E2" s="3"/>
      <c r="F2" s="3"/>
      <c r="G2" s="3"/>
    </row>
    <row r="3" spans="1:7" hidden="1" outlineLevel="1" x14ac:dyDescent="0.2">
      <c r="B3" s="3"/>
      <c r="C3" s="3"/>
      <c r="D3" s="31" t="s">
        <v>1</v>
      </c>
      <c r="E3" s="3"/>
      <c r="F3" s="3"/>
      <c r="G3" s="3"/>
    </row>
    <row r="4" spans="1:7" hidden="1" outlineLevel="1" x14ac:dyDescent="0.2">
      <c r="B4" s="4"/>
      <c r="C4" s="4"/>
      <c r="D4" s="32" t="s">
        <v>2</v>
      </c>
      <c r="E4" s="4"/>
      <c r="F4" s="4"/>
      <c r="G4" s="4"/>
    </row>
    <row r="5" spans="1:7" hidden="1" outlineLevel="1" x14ac:dyDescent="0.2">
      <c r="B5" s="90" t="s">
        <v>120</v>
      </c>
      <c r="C5" s="90"/>
      <c r="D5" s="90"/>
      <c r="E5" s="90"/>
      <c r="F5" s="90"/>
      <c r="G5" s="90"/>
    </row>
    <row r="6" spans="1:7" hidden="1" outlineLevel="1" x14ac:dyDescent="0.2">
      <c r="B6" s="33" t="s">
        <v>3</v>
      </c>
      <c r="C6" s="4"/>
      <c r="D6" s="4"/>
      <c r="E6" s="4"/>
      <c r="F6" s="4"/>
      <c r="G6" s="5" t="s">
        <v>4</v>
      </c>
    </row>
    <row r="7" spans="1:7" hidden="1" outlineLevel="1" x14ac:dyDescent="0.2">
      <c r="B7" s="3"/>
      <c r="C7" s="3"/>
      <c r="D7" s="3"/>
      <c r="E7" s="3"/>
      <c r="F7" s="3"/>
      <c r="G7" s="3"/>
    </row>
    <row r="8" spans="1:7" s="8" customFormat="1" hidden="1" outlineLevel="1" x14ac:dyDescent="0.2">
      <c r="A8" s="6" t="s">
        <v>5</v>
      </c>
      <c r="B8" s="7"/>
      <c r="C8" s="7"/>
      <c r="D8" s="52" t="s">
        <v>6</v>
      </c>
      <c r="E8" s="3"/>
      <c r="F8" s="7"/>
      <c r="G8" s="7"/>
    </row>
    <row r="9" spans="1:7" s="8" customFormat="1" hidden="1" outlineLevel="1" x14ac:dyDescent="0.2">
      <c r="A9" s="6" t="s">
        <v>7</v>
      </c>
      <c r="B9" s="6"/>
      <c r="C9" s="6"/>
      <c r="D9" s="6"/>
      <c r="E9" s="6"/>
      <c r="F9" s="6"/>
      <c r="G9" s="6"/>
    </row>
    <row r="10" spans="1:7" s="8" customFormat="1" ht="10.15" hidden="1" customHeight="1" outlineLevel="1" x14ac:dyDescent="0.2">
      <c r="A10" s="7"/>
      <c r="B10" s="7"/>
      <c r="C10" s="9" t="s">
        <v>8</v>
      </c>
      <c r="D10" s="10"/>
      <c r="E10" s="7"/>
      <c r="F10" s="7"/>
      <c r="G10" s="11"/>
    </row>
    <row r="11" spans="1:7" s="8" customFormat="1" hidden="1" outlineLevel="1" x14ac:dyDescent="0.2">
      <c r="A11" s="88" t="s">
        <v>9</v>
      </c>
      <c r="B11" s="88"/>
      <c r="C11" s="88"/>
      <c r="D11" s="88"/>
      <c r="E11" s="88"/>
      <c r="F11" s="88"/>
      <c r="G11" s="88"/>
    </row>
    <row r="12" spans="1:7" s="8" customFormat="1" ht="12.75" hidden="1" customHeight="1" outlineLevel="1" x14ac:dyDescent="0.2">
      <c r="A12" s="91" t="s">
        <v>10</v>
      </c>
      <c r="B12" s="91"/>
      <c r="C12" s="91"/>
      <c r="D12" s="91"/>
      <c r="E12" s="91"/>
      <c r="F12" s="91"/>
      <c r="G12" s="91"/>
    </row>
    <row r="13" spans="1:7" s="8" customFormat="1" hidden="1" outlineLevel="1" x14ac:dyDescent="0.2">
      <c r="A13" s="88" t="s">
        <v>11</v>
      </c>
      <c r="B13" s="88"/>
      <c r="C13" s="88"/>
      <c r="D13" s="88"/>
      <c r="E13" s="88"/>
      <c r="F13" s="88"/>
      <c r="G13" s="88"/>
    </row>
    <row r="14" spans="1:7" s="8" customFormat="1" hidden="1" outlineLevel="1" x14ac:dyDescent="0.2">
      <c r="A14" s="88" t="s">
        <v>12</v>
      </c>
      <c r="B14" s="88"/>
      <c r="C14" s="88"/>
      <c r="D14" s="88"/>
      <c r="E14" s="88"/>
      <c r="F14" s="88"/>
      <c r="G14" s="88"/>
    </row>
    <row r="15" spans="1:7" s="8" customFormat="1" hidden="1" outlineLevel="1" x14ac:dyDescent="0.2">
      <c r="A15" s="88" t="s">
        <v>13</v>
      </c>
      <c r="B15" s="88"/>
      <c r="C15" s="88"/>
      <c r="D15" s="88"/>
      <c r="E15" s="88"/>
      <c r="F15" s="88"/>
      <c r="G15" s="88"/>
    </row>
    <row r="16" spans="1:7" s="8" customFormat="1" hidden="1" outlineLevel="1" x14ac:dyDescent="0.2">
      <c r="A16" s="97" t="s">
        <v>14</v>
      </c>
      <c r="B16" s="88"/>
      <c r="C16" s="88"/>
      <c r="D16" s="88"/>
      <c r="E16" s="88"/>
      <c r="F16" s="88"/>
      <c r="G16" s="88"/>
    </row>
    <row r="17" spans="1:7" s="8" customFormat="1" hidden="1" outlineLevel="1" x14ac:dyDescent="0.2">
      <c r="A17" s="88" t="s">
        <v>15</v>
      </c>
      <c r="B17" s="88"/>
      <c r="C17" s="88"/>
      <c r="D17" s="88"/>
      <c r="E17" s="88"/>
      <c r="F17" s="88"/>
      <c r="G17" s="88"/>
    </row>
    <row r="18" spans="1:7" s="8" customFormat="1" hidden="1" outlineLevel="1" x14ac:dyDescent="0.2">
      <c r="A18" s="98" t="s">
        <v>16</v>
      </c>
      <c r="B18" s="98"/>
      <c r="C18" s="7"/>
      <c r="D18" s="34"/>
      <c r="E18" s="3"/>
      <c r="F18" s="3"/>
      <c r="G18" s="3"/>
    </row>
    <row r="19" spans="1:7" s="8" customFormat="1" outlineLevel="1" x14ac:dyDescent="0.2">
      <c r="A19" s="58"/>
      <c r="B19" s="58"/>
      <c r="C19" s="7"/>
      <c r="D19" s="34"/>
      <c r="E19" s="3"/>
      <c r="F19" s="3"/>
      <c r="G19" s="59" t="s">
        <v>121</v>
      </c>
    </row>
    <row r="20" spans="1:7" s="14" customFormat="1" ht="27" customHeight="1" x14ac:dyDescent="0.2">
      <c r="A20" s="99" t="s">
        <v>17</v>
      </c>
      <c r="B20" s="99"/>
      <c r="C20" s="99"/>
      <c r="D20" s="99"/>
      <c r="E20" s="99"/>
      <c r="F20" s="99"/>
      <c r="G20" s="99"/>
    </row>
    <row r="21" spans="1:7" s="14" customFormat="1" ht="15" x14ac:dyDescent="0.25">
      <c r="A21" s="15"/>
      <c r="B21" s="83" t="s">
        <v>18</v>
      </c>
      <c r="C21" s="83"/>
      <c r="D21" s="83"/>
      <c r="E21" s="83"/>
      <c r="F21" s="83"/>
      <c r="G21" s="83"/>
    </row>
    <row r="22" spans="1:7" ht="10.5" customHeight="1" collapsed="1" x14ac:dyDescent="0.2">
      <c r="A22" s="16"/>
      <c r="B22" s="53"/>
      <c r="C22" s="53"/>
      <c r="D22" s="53"/>
      <c r="E22" s="53"/>
      <c r="F22" s="53" t="s">
        <v>19</v>
      </c>
      <c r="G22" s="53"/>
    </row>
    <row r="23" spans="1:7" s="12" customFormat="1" ht="42.75" customHeight="1" x14ac:dyDescent="0.2">
      <c r="A23" s="17"/>
      <c r="B23" s="18" t="s">
        <v>20</v>
      </c>
      <c r="C23" s="92" t="s">
        <v>21</v>
      </c>
      <c r="D23" s="92"/>
      <c r="E23" s="19" t="s">
        <v>22</v>
      </c>
      <c r="F23" s="54"/>
      <c r="G23" s="19" t="s">
        <v>23</v>
      </c>
    </row>
    <row r="24" spans="1:7" s="12" customFormat="1" x14ac:dyDescent="0.2">
      <c r="A24" s="17"/>
      <c r="B24" s="93" t="s">
        <v>24</v>
      </c>
      <c r="C24" s="93"/>
      <c r="D24" s="93"/>
      <c r="E24" s="93"/>
      <c r="F24" s="93"/>
      <c r="G24" s="93"/>
    </row>
    <row r="25" spans="1:7" s="12" customFormat="1" x14ac:dyDescent="0.2">
      <c r="A25" s="17"/>
      <c r="B25" s="25" t="s">
        <v>25</v>
      </c>
      <c r="C25" s="25"/>
      <c r="D25" s="25"/>
      <c r="E25" s="25"/>
      <c r="F25" s="25"/>
      <c r="G25" s="25"/>
    </row>
    <row r="26" spans="1:7" s="12" customFormat="1" x14ac:dyDescent="0.2">
      <c r="A26" s="17"/>
      <c r="B26" s="22" t="s">
        <v>26</v>
      </c>
      <c r="C26" s="23">
        <v>2</v>
      </c>
      <c r="D26" s="35">
        <v>7.6499999999999999E-2</v>
      </c>
      <c r="E26" s="24" t="s">
        <v>27</v>
      </c>
      <c r="F26" s="20">
        <v>80.58</v>
      </c>
      <c r="G26" s="20">
        <f>F26*C26</f>
        <v>161.16</v>
      </c>
    </row>
    <row r="27" spans="1:7" s="12" customFormat="1" x14ac:dyDescent="0.2">
      <c r="A27" s="17"/>
      <c r="B27" s="36" t="s">
        <v>28</v>
      </c>
      <c r="C27" s="23"/>
      <c r="D27" s="20"/>
      <c r="E27" s="24"/>
      <c r="F27" s="20"/>
      <c r="G27" s="20"/>
    </row>
    <row r="28" spans="1:7" s="12" customFormat="1" x14ac:dyDescent="0.2">
      <c r="A28" s="17"/>
      <c r="B28" s="22" t="s">
        <v>137</v>
      </c>
      <c r="C28" s="23">
        <v>1</v>
      </c>
      <c r="D28" s="35">
        <v>1.0342</v>
      </c>
      <c r="E28" s="24" t="s">
        <v>35</v>
      </c>
      <c r="F28" s="20">
        <v>468.09127828273063</v>
      </c>
      <c r="G28" s="20">
        <f>F28*D28</f>
        <v>484.1</v>
      </c>
    </row>
    <row r="29" spans="1:7" s="12" customFormat="1" x14ac:dyDescent="0.2">
      <c r="A29" s="17"/>
      <c r="B29" s="25" t="s">
        <v>29</v>
      </c>
      <c r="C29" s="23"/>
      <c r="D29" s="20"/>
      <c r="E29" s="24"/>
      <c r="F29" s="20"/>
      <c r="G29" s="20"/>
    </row>
    <row r="30" spans="1:7" s="12" customFormat="1" x14ac:dyDescent="0.2">
      <c r="A30" s="17"/>
      <c r="B30" s="22" t="s">
        <v>26</v>
      </c>
      <c r="C30" s="23">
        <v>2</v>
      </c>
      <c r="D30" s="35">
        <v>1.4656</v>
      </c>
      <c r="E30" s="24" t="s">
        <v>30</v>
      </c>
      <c r="F30" s="20">
        <v>219.15</v>
      </c>
      <c r="G30" s="20">
        <f>F30*C30</f>
        <v>438.3</v>
      </c>
    </row>
    <row r="31" spans="1:7" s="12" customFormat="1" x14ac:dyDescent="0.2">
      <c r="A31" s="17"/>
      <c r="B31" s="25" t="s">
        <v>31</v>
      </c>
      <c r="C31" s="23"/>
      <c r="D31" s="23"/>
      <c r="E31" s="24"/>
      <c r="F31" s="20"/>
      <c r="G31" s="20"/>
    </row>
    <row r="32" spans="1:7" s="12" customFormat="1" x14ac:dyDescent="0.2">
      <c r="A32" s="17"/>
      <c r="B32" s="22" t="s">
        <v>32</v>
      </c>
      <c r="C32" s="23">
        <v>2</v>
      </c>
      <c r="D32" s="35">
        <v>0.48499999999999999</v>
      </c>
      <c r="E32" s="24" t="s">
        <v>33</v>
      </c>
      <c r="F32" s="20">
        <v>511.36</v>
      </c>
      <c r="G32" s="20">
        <f t="shared" ref="G32" si="0">F32*C32</f>
        <v>1022.72</v>
      </c>
    </row>
    <row r="33" spans="1:7" s="12" customFormat="1" ht="24" x14ac:dyDescent="0.2">
      <c r="A33" s="17"/>
      <c r="B33" s="27" t="s">
        <v>138</v>
      </c>
      <c r="C33" s="23">
        <v>1</v>
      </c>
      <c r="D33" s="37">
        <v>6</v>
      </c>
      <c r="E33" s="24" t="s">
        <v>70</v>
      </c>
      <c r="F33" s="20">
        <v>26.580206185567011</v>
      </c>
      <c r="G33" s="20">
        <f>F33*D33</f>
        <v>159.48123711340207</v>
      </c>
    </row>
    <row r="34" spans="1:7" s="12" customFormat="1" x14ac:dyDescent="0.2">
      <c r="A34" s="17"/>
      <c r="B34" s="22" t="s">
        <v>34</v>
      </c>
      <c r="C34" s="23">
        <v>2</v>
      </c>
      <c r="D34" s="35">
        <v>3.008</v>
      </c>
      <c r="E34" s="24" t="s">
        <v>35</v>
      </c>
      <c r="F34" s="20">
        <v>292.22000000000003</v>
      </c>
      <c r="G34" s="20">
        <f>F34*C34</f>
        <v>584.44000000000005</v>
      </c>
    </row>
    <row r="35" spans="1:7" s="12" customFormat="1" x14ac:dyDescent="0.2">
      <c r="A35" s="17"/>
      <c r="B35" s="22" t="s">
        <v>139</v>
      </c>
      <c r="C35" s="23">
        <v>1</v>
      </c>
      <c r="D35" s="35">
        <v>3.008</v>
      </c>
      <c r="E35" s="24" t="s">
        <v>35</v>
      </c>
      <c r="F35" s="20"/>
      <c r="G35" s="20">
        <v>1223</v>
      </c>
    </row>
    <row r="36" spans="1:7" s="12" customFormat="1" x14ac:dyDescent="0.2">
      <c r="A36" s="17"/>
      <c r="B36" s="22" t="s">
        <v>122</v>
      </c>
      <c r="C36" s="23">
        <v>1</v>
      </c>
      <c r="D36" s="37">
        <v>1.5</v>
      </c>
      <c r="E36" s="24" t="s">
        <v>70</v>
      </c>
      <c r="F36" s="20">
        <v>130.44999999999999</v>
      </c>
      <c r="G36" s="20">
        <v>195.67499999999998</v>
      </c>
    </row>
    <row r="37" spans="1:7" s="12" customFormat="1" x14ac:dyDescent="0.2">
      <c r="A37" s="17"/>
      <c r="B37" s="22" t="s">
        <v>130</v>
      </c>
      <c r="C37" s="23">
        <v>1</v>
      </c>
      <c r="D37" s="23">
        <v>1</v>
      </c>
      <c r="E37" s="24" t="s">
        <v>38</v>
      </c>
      <c r="F37" s="20">
        <v>65.34</v>
      </c>
      <c r="G37" s="20">
        <v>65.34</v>
      </c>
    </row>
    <row r="38" spans="1:7" s="12" customFormat="1" x14ac:dyDescent="0.2">
      <c r="A38" s="17"/>
      <c r="B38" s="26" t="s">
        <v>36</v>
      </c>
      <c r="C38" s="23"/>
      <c r="D38" s="23"/>
      <c r="E38" s="24"/>
      <c r="F38" s="20"/>
      <c r="G38" s="20"/>
    </row>
    <row r="39" spans="1:7" s="12" customFormat="1" x14ac:dyDescent="0.2">
      <c r="A39" s="17"/>
      <c r="B39" s="38" t="s">
        <v>37</v>
      </c>
      <c r="C39" s="23">
        <v>1</v>
      </c>
      <c r="D39" s="23">
        <v>1</v>
      </c>
      <c r="E39" s="24" t="s">
        <v>38</v>
      </c>
      <c r="F39" s="20"/>
      <c r="G39" s="20">
        <v>1248.55</v>
      </c>
    </row>
    <row r="40" spans="1:7" s="12" customFormat="1" x14ac:dyDescent="0.2">
      <c r="A40" s="17"/>
      <c r="B40" s="26" t="s">
        <v>39</v>
      </c>
      <c r="C40" s="23"/>
      <c r="D40" s="23"/>
      <c r="E40" s="24"/>
      <c r="F40" s="20"/>
      <c r="G40" s="20"/>
    </row>
    <row r="41" spans="1:7" s="12" customFormat="1" x14ac:dyDescent="0.2">
      <c r="A41" s="17"/>
      <c r="B41" s="38" t="s">
        <v>26</v>
      </c>
      <c r="C41" s="23">
        <v>2</v>
      </c>
      <c r="D41" s="35">
        <v>1.4656</v>
      </c>
      <c r="E41" s="24" t="s">
        <v>30</v>
      </c>
      <c r="F41" s="20">
        <v>219.15</v>
      </c>
      <c r="G41" s="20">
        <f t="shared" ref="G41" si="1">F41*C41</f>
        <v>438.3</v>
      </c>
    </row>
    <row r="42" spans="1:7" s="12" customFormat="1" x14ac:dyDescent="0.2">
      <c r="A42" s="17"/>
      <c r="B42" s="26" t="s">
        <v>40</v>
      </c>
      <c r="C42" s="23"/>
      <c r="D42" s="23"/>
      <c r="E42" s="24"/>
      <c r="F42" s="20"/>
      <c r="G42" s="20"/>
    </row>
    <row r="43" spans="1:7" s="12" customFormat="1" x14ac:dyDescent="0.2">
      <c r="A43" s="17"/>
      <c r="B43" s="22" t="s">
        <v>41</v>
      </c>
      <c r="C43" s="23">
        <v>2</v>
      </c>
      <c r="D43" s="35">
        <v>4.58E-2</v>
      </c>
      <c r="E43" s="24" t="s">
        <v>27</v>
      </c>
      <c r="F43" s="20">
        <v>69.825000000000003</v>
      </c>
      <c r="G43" s="20">
        <f>F43*C43</f>
        <v>139.65</v>
      </c>
    </row>
    <row r="44" spans="1:7" s="12" customFormat="1" ht="25.5" customHeight="1" x14ac:dyDescent="0.2">
      <c r="A44" s="17"/>
      <c r="B44" s="94" t="s">
        <v>42</v>
      </c>
      <c r="C44" s="95"/>
      <c r="D44" s="95"/>
      <c r="E44" s="96"/>
      <c r="F44" s="20"/>
      <c r="G44" s="20"/>
    </row>
    <row r="45" spans="1:7" s="12" customFormat="1" x14ac:dyDescent="0.2">
      <c r="A45" s="17"/>
      <c r="B45" s="22" t="s">
        <v>43</v>
      </c>
      <c r="C45" s="23">
        <v>2</v>
      </c>
      <c r="D45" s="35">
        <v>4.58E-2</v>
      </c>
      <c r="E45" s="39" t="s">
        <v>44</v>
      </c>
      <c r="F45" s="20">
        <v>73.055000000000007</v>
      </c>
      <c r="G45" s="20">
        <f>F45*C45</f>
        <v>146.11000000000001</v>
      </c>
    </row>
    <row r="46" spans="1:7" s="12" customFormat="1" x14ac:dyDescent="0.2">
      <c r="A46" s="17"/>
      <c r="B46" s="22" t="s">
        <v>128</v>
      </c>
      <c r="C46" s="23">
        <v>1</v>
      </c>
      <c r="D46" s="23">
        <v>1</v>
      </c>
      <c r="E46" s="39" t="s">
        <v>127</v>
      </c>
      <c r="F46" s="20">
        <v>74.25</v>
      </c>
      <c r="G46" s="20">
        <v>74.25</v>
      </c>
    </row>
    <row r="47" spans="1:7" s="12" customFormat="1" x14ac:dyDescent="0.2">
      <c r="A47" s="17"/>
      <c r="B47" s="22" t="s">
        <v>45</v>
      </c>
      <c r="C47" s="23">
        <v>1</v>
      </c>
      <c r="D47" s="23"/>
      <c r="E47" s="24" t="s">
        <v>38</v>
      </c>
      <c r="F47" s="20"/>
      <c r="G47" s="20"/>
    </row>
    <row r="48" spans="1:7" s="12" customFormat="1" x14ac:dyDescent="0.2">
      <c r="A48" s="17"/>
      <c r="B48" s="22" t="s">
        <v>129</v>
      </c>
      <c r="C48" s="23">
        <v>1</v>
      </c>
      <c r="D48" s="23">
        <v>1</v>
      </c>
      <c r="E48" s="24" t="s">
        <v>127</v>
      </c>
      <c r="F48" s="20">
        <v>45.71</v>
      </c>
      <c r="G48" s="20">
        <v>45.71</v>
      </c>
    </row>
    <row r="49" spans="1:7" s="12" customFormat="1" x14ac:dyDescent="0.2">
      <c r="A49" s="17"/>
      <c r="B49" s="26" t="s">
        <v>46</v>
      </c>
      <c r="C49" s="23"/>
      <c r="D49" s="23"/>
      <c r="E49" s="24"/>
      <c r="F49" s="20"/>
      <c r="G49" s="20"/>
    </row>
    <row r="50" spans="1:7" s="12" customFormat="1" x14ac:dyDescent="0.2">
      <c r="A50" s="17"/>
      <c r="B50" s="22" t="s">
        <v>124</v>
      </c>
      <c r="C50" s="23">
        <v>1</v>
      </c>
      <c r="D50" s="23">
        <v>4</v>
      </c>
      <c r="E50" s="24" t="s">
        <v>125</v>
      </c>
      <c r="F50" s="20">
        <v>442.0025</v>
      </c>
      <c r="G50" s="20">
        <v>1768.01</v>
      </c>
    </row>
    <row r="51" spans="1:7" s="12" customFormat="1" x14ac:dyDescent="0.2">
      <c r="A51" s="17"/>
      <c r="B51" s="22" t="s">
        <v>126</v>
      </c>
      <c r="C51" s="23">
        <v>1</v>
      </c>
      <c r="D51" s="23">
        <v>1</v>
      </c>
      <c r="E51" s="24" t="s">
        <v>127</v>
      </c>
      <c r="F51" s="20">
        <v>97.72</v>
      </c>
      <c r="G51" s="20">
        <v>97.72</v>
      </c>
    </row>
    <row r="52" spans="1:7" s="12" customFormat="1" x14ac:dyDescent="0.2">
      <c r="A52" s="17"/>
      <c r="B52" s="22" t="s">
        <v>47</v>
      </c>
      <c r="C52" s="23">
        <v>1</v>
      </c>
      <c r="D52" s="37"/>
      <c r="E52" s="24">
        <v>0</v>
      </c>
      <c r="F52" s="20"/>
      <c r="G52" s="20"/>
    </row>
    <row r="53" spans="1:7" s="12" customFormat="1" x14ac:dyDescent="0.2">
      <c r="A53" s="17"/>
      <c r="B53" s="26" t="s">
        <v>48</v>
      </c>
      <c r="C53" s="25"/>
      <c r="D53" s="25"/>
      <c r="E53" s="25"/>
      <c r="F53" s="25"/>
      <c r="G53" s="25"/>
    </row>
    <row r="54" spans="1:7" s="12" customFormat="1" x14ac:dyDescent="0.2">
      <c r="A54" s="17"/>
      <c r="B54" s="22" t="s">
        <v>49</v>
      </c>
      <c r="C54" s="23">
        <v>12</v>
      </c>
      <c r="D54" s="35">
        <v>4.58E-2</v>
      </c>
      <c r="E54" s="24" t="s">
        <v>50</v>
      </c>
      <c r="F54" s="20">
        <v>213.5625</v>
      </c>
      <c r="G54" s="20">
        <f>F54*C54</f>
        <v>2562.75</v>
      </c>
    </row>
    <row r="55" spans="1:7" s="12" customFormat="1" x14ac:dyDescent="0.2">
      <c r="A55" s="17"/>
      <c r="B55" s="22" t="s">
        <v>51</v>
      </c>
      <c r="C55" s="23">
        <v>12</v>
      </c>
      <c r="D55" s="35">
        <v>0.40400000000000003</v>
      </c>
      <c r="E55" s="24" t="s">
        <v>50</v>
      </c>
      <c r="F55" s="20">
        <v>750.70333333333338</v>
      </c>
      <c r="G55" s="20">
        <f>F55*C55</f>
        <v>9008.44</v>
      </c>
    </row>
    <row r="56" spans="1:7" s="12" customFormat="1" x14ac:dyDescent="0.2">
      <c r="A56" s="17"/>
      <c r="B56" s="22" t="s">
        <v>52</v>
      </c>
      <c r="C56" s="23">
        <v>1</v>
      </c>
      <c r="D56" s="35">
        <v>2.69</v>
      </c>
      <c r="E56" s="24" t="s">
        <v>53</v>
      </c>
      <c r="F56" s="20">
        <v>15.602230483271375</v>
      </c>
      <c r="G56" s="20">
        <f>F56*D56*C56*100</f>
        <v>4197</v>
      </c>
    </row>
    <row r="57" spans="1:7" s="12" customFormat="1" x14ac:dyDescent="0.2">
      <c r="A57" s="17"/>
      <c r="B57" s="22" t="s">
        <v>54</v>
      </c>
      <c r="C57" s="23">
        <v>1</v>
      </c>
      <c r="D57" s="35">
        <v>34.54</v>
      </c>
      <c r="E57" s="24" t="s">
        <v>55</v>
      </c>
      <c r="F57" s="20">
        <v>3.8536537348002322</v>
      </c>
      <c r="G57" s="20">
        <f t="shared" ref="G57:G59" si="2">F57*D57*C57*100</f>
        <v>13310.520000000002</v>
      </c>
    </row>
    <row r="58" spans="1:7" s="12" customFormat="1" x14ac:dyDescent="0.2">
      <c r="A58" s="17"/>
      <c r="B58" s="22" t="s">
        <v>56</v>
      </c>
      <c r="C58" s="23">
        <v>1</v>
      </c>
      <c r="D58" s="35">
        <v>2.69</v>
      </c>
      <c r="E58" s="24" t="s">
        <v>57</v>
      </c>
      <c r="F58" s="20">
        <v>6.4126394052044622E-2</v>
      </c>
      <c r="G58" s="20">
        <f>F58*D58*C58*100</f>
        <v>17.250000000000004</v>
      </c>
    </row>
    <row r="59" spans="1:7" s="12" customFormat="1" x14ac:dyDescent="0.2">
      <c r="A59" s="17"/>
      <c r="B59" s="22" t="s">
        <v>58</v>
      </c>
      <c r="C59" s="23">
        <v>1</v>
      </c>
      <c r="D59" s="35">
        <v>2.69</v>
      </c>
      <c r="E59" s="24" t="s">
        <v>57</v>
      </c>
      <c r="F59" s="20">
        <v>6.5529739776951672</v>
      </c>
      <c r="G59" s="20">
        <f t="shared" si="2"/>
        <v>1762.7499999999998</v>
      </c>
    </row>
    <row r="60" spans="1:7" s="12" customFormat="1" ht="24" hidden="1" x14ac:dyDescent="0.2">
      <c r="A60" s="17"/>
      <c r="B60" s="27" t="s">
        <v>59</v>
      </c>
      <c r="C60" s="24">
        <v>1</v>
      </c>
      <c r="D60" s="23">
        <v>0</v>
      </c>
      <c r="E60" s="24" t="s">
        <v>60</v>
      </c>
      <c r="F60" s="20"/>
      <c r="G60" s="20">
        <f t="shared" ref="G60" si="3">F60*D60*C60</f>
        <v>0</v>
      </c>
    </row>
    <row r="61" spans="1:7" s="12" customFormat="1" hidden="1" x14ac:dyDescent="0.2">
      <c r="A61" s="17"/>
      <c r="B61" s="27"/>
      <c r="C61" s="24">
        <v>1</v>
      </c>
      <c r="D61" s="23"/>
      <c r="E61" s="24" t="s">
        <v>38</v>
      </c>
      <c r="F61" s="20"/>
      <c r="G61" s="20"/>
    </row>
    <row r="62" spans="1:7" s="12" customFormat="1" hidden="1" x14ac:dyDescent="0.2">
      <c r="A62" s="17"/>
      <c r="B62" s="27"/>
      <c r="C62" s="24"/>
      <c r="D62" s="23"/>
      <c r="E62" s="24"/>
      <c r="F62" s="20"/>
      <c r="G62" s="20"/>
    </row>
    <row r="63" spans="1:7" s="12" customFormat="1" ht="25.5" customHeight="1" x14ac:dyDescent="0.2">
      <c r="A63" s="17"/>
      <c r="B63" s="94" t="s">
        <v>61</v>
      </c>
      <c r="C63" s="95"/>
      <c r="D63" s="95"/>
      <c r="E63" s="96"/>
      <c r="F63" s="25"/>
      <c r="G63" s="25"/>
    </row>
    <row r="64" spans="1:7" s="7" customFormat="1" x14ac:dyDescent="0.2">
      <c r="A64" s="21"/>
      <c r="B64" s="22" t="s">
        <v>140</v>
      </c>
      <c r="C64" s="23">
        <v>1</v>
      </c>
      <c r="D64" s="23">
        <v>8</v>
      </c>
      <c r="E64" s="24" t="s">
        <v>134</v>
      </c>
      <c r="F64" s="20"/>
      <c r="G64" s="20">
        <v>2252.12</v>
      </c>
    </row>
    <row r="65" spans="1:7" s="12" customFormat="1" x14ac:dyDescent="0.2">
      <c r="A65" s="17"/>
      <c r="B65" s="22" t="s">
        <v>62</v>
      </c>
      <c r="C65" s="23">
        <v>12</v>
      </c>
      <c r="D65" s="23">
        <v>1</v>
      </c>
      <c r="E65" s="24" t="s">
        <v>38</v>
      </c>
      <c r="F65" s="20">
        <v>1000</v>
      </c>
      <c r="G65" s="20">
        <f>F65*D65*C65</f>
        <v>12000</v>
      </c>
    </row>
    <row r="66" spans="1:7" s="12" customFormat="1" x14ac:dyDescent="0.2">
      <c r="A66" s="17"/>
      <c r="B66" s="40" t="s">
        <v>133</v>
      </c>
      <c r="C66" s="41">
        <v>1</v>
      </c>
      <c r="D66" s="41">
        <v>1</v>
      </c>
      <c r="E66" s="41" t="s">
        <v>38</v>
      </c>
      <c r="F66" s="40">
        <v>7434</v>
      </c>
      <c r="G66" s="20">
        <v>7434</v>
      </c>
    </row>
    <row r="67" spans="1:7" s="12" customFormat="1" hidden="1" x14ac:dyDescent="0.2">
      <c r="A67" s="17"/>
      <c r="B67" s="27"/>
      <c r="C67" s="23"/>
      <c r="D67" s="23"/>
      <c r="E67" s="24"/>
      <c r="F67" s="20"/>
      <c r="G67" s="20"/>
    </row>
    <row r="68" spans="1:7" s="12" customFormat="1" x14ac:dyDescent="0.2">
      <c r="A68" s="17"/>
      <c r="B68" s="25" t="s">
        <v>63</v>
      </c>
      <c r="C68" s="25"/>
      <c r="D68" s="25"/>
      <c r="E68" s="25"/>
      <c r="F68" s="25"/>
      <c r="G68" s="25"/>
    </row>
    <row r="69" spans="1:7" s="12" customFormat="1" ht="24" x14ac:dyDescent="0.2">
      <c r="A69" s="17"/>
      <c r="B69" s="27" t="s">
        <v>64</v>
      </c>
      <c r="C69" s="23">
        <v>2</v>
      </c>
      <c r="D69" s="35">
        <v>0.10299999999999999</v>
      </c>
      <c r="E69" s="42" t="s">
        <v>65</v>
      </c>
      <c r="F69" s="20">
        <v>403.62</v>
      </c>
      <c r="G69" s="20">
        <f>F69*C69-0.01</f>
        <v>807.23</v>
      </c>
    </row>
    <row r="70" spans="1:7" s="12" customFormat="1" ht="24" x14ac:dyDescent="0.2">
      <c r="A70" s="17"/>
      <c r="B70" s="27" t="s">
        <v>66</v>
      </c>
      <c r="C70" s="23">
        <v>2</v>
      </c>
      <c r="D70" s="35">
        <v>0.02</v>
      </c>
      <c r="E70" s="24" t="s">
        <v>67</v>
      </c>
      <c r="F70" s="20">
        <v>89.71</v>
      </c>
      <c r="G70" s="20">
        <f>F70*C70-0.01</f>
        <v>179.41</v>
      </c>
    </row>
    <row r="71" spans="1:7" s="12" customFormat="1" hidden="1" x14ac:dyDescent="0.2">
      <c r="A71" s="17"/>
      <c r="B71" s="22" t="s">
        <v>141</v>
      </c>
      <c r="C71" s="23">
        <v>1</v>
      </c>
      <c r="D71" s="23">
        <v>0</v>
      </c>
      <c r="E71" s="24" t="s">
        <v>38</v>
      </c>
      <c r="F71" s="20">
        <v>52.64</v>
      </c>
      <c r="G71" s="20"/>
    </row>
    <row r="72" spans="1:7" s="12" customFormat="1" x14ac:dyDescent="0.2">
      <c r="A72" s="17"/>
      <c r="B72" s="22" t="s">
        <v>123</v>
      </c>
      <c r="C72" s="23">
        <v>1</v>
      </c>
      <c r="D72" s="23">
        <v>2</v>
      </c>
      <c r="E72" s="24" t="s">
        <v>38</v>
      </c>
      <c r="F72" s="20">
        <v>230.99</v>
      </c>
      <c r="G72" s="20">
        <f>F72*D72</f>
        <v>461.98</v>
      </c>
    </row>
    <row r="73" spans="1:7" s="12" customFormat="1" hidden="1" x14ac:dyDescent="0.2">
      <c r="A73" s="17"/>
      <c r="B73" s="22" t="s">
        <v>142</v>
      </c>
      <c r="C73" s="23">
        <v>1</v>
      </c>
      <c r="D73" s="23">
        <v>0</v>
      </c>
      <c r="E73" s="24" t="s">
        <v>38</v>
      </c>
      <c r="F73" s="7"/>
      <c r="G73" s="20"/>
    </row>
    <row r="74" spans="1:7" s="12" customFormat="1" x14ac:dyDescent="0.2">
      <c r="A74" s="17"/>
      <c r="B74" s="22" t="s">
        <v>143</v>
      </c>
      <c r="C74" s="23">
        <v>1</v>
      </c>
      <c r="D74" s="23">
        <v>2</v>
      </c>
      <c r="E74" s="24" t="s">
        <v>38</v>
      </c>
      <c r="F74" s="20">
        <v>81.45</v>
      </c>
      <c r="G74" s="20">
        <f>F74*D74-0.01</f>
        <v>162.89000000000001</v>
      </c>
    </row>
    <row r="75" spans="1:7" s="12" customFormat="1" x14ac:dyDescent="0.2">
      <c r="A75" s="17"/>
      <c r="B75" s="22" t="s">
        <v>144</v>
      </c>
      <c r="C75" s="23">
        <v>1</v>
      </c>
      <c r="D75" s="23">
        <v>11</v>
      </c>
      <c r="E75" s="24" t="s">
        <v>38</v>
      </c>
      <c r="F75" s="7"/>
      <c r="G75" s="20">
        <v>396.55</v>
      </c>
    </row>
    <row r="76" spans="1:7" s="12" customFormat="1" x14ac:dyDescent="0.2">
      <c r="A76" s="17"/>
      <c r="B76" s="43" t="s">
        <v>131</v>
      </c>
      <c r="C76" s="23">
        <v>1</v>
      </c>
      <c r="D76" s="23">
        <v>1</v>
      </c>
      <c r="E76" s="24" t="s">
        <v>38</v>
      </c>
      <c r="F76" s="20">
        <v>397.39</v>
      </c>
      <c r="G76" s="20">
        <v>397.39</v>
      </c>
    </row>
    <row r="77" spans="1:7" s="12" customFormat="1" x14ac:dyDescent="0.2">
      <c r="A77" s="17"/>
      <c r="B77" s="43" t="s">
        <v>132</v>
      </c>
      <c r="C77" s="23">
        <v>1</v>
      </c>
      <c r="D77" s="23">
        <v>1</v>
      </c>
      <c r="E77" s="24" t="s">
        <v>38</v>
      </c>
      <c r="F77" s="20">
        <v>469.51</v>
      </c>
      <c r="G77" s="20">
        <v>469.51</v>
      </c>
    </row>
    <row r="78" spans="1:7" s="12" customFormat="1" hidden="1" x14ac:dyDescent="0.2">
      <c r="A78" s="17"/>
      <c r="B78" s="22"/>
      <c r="C78" s="23"/>
      <c r="D78" s="23"/>
      <c r="E78" s="24"/>
      <c r="F78" s="20"/>
      <c r="G78" s="20"/>
    </row>
    <row r="79" spans="1:7" s="12" customFormat="1" hidden="1" x14ac:dyDescent="0.2">
      <c r="A79" s="17"/>
      <c r="B79" s="22"/>
      <c r="C79" s="23"/>
      <c r="D79" s="23"/>
      <c r="E79" s="24"/>
      <c r="F79" s="20"/>
      <c r="G79" s="20"/>
    </row>
    <row r="80" spans="1:7" s="12" customFormat="1" hidden="1" x14ac:dyDescent="0.2">
      <c r="A80" s="17"/>
      <c r="B80" s="44"/>
      <c r="C80" s="25"/>
      <c r="D80" s="25"/>
      <c r="E80" s="25"/>
      <c r="F80" s="25"/>
      <c r="G80" s="25"/>
    </row>
    <row r="81" spans="1:7" s="12" customFormat="1" hidden="1" x14ac:dyDescent="0.2">
      <c r="A81" s="17"/>
      <c r="B81" s="22"/>
      <c r="C81" s="23"/>
      <c r="D81" s="24"/>
      <c r="E81" s="24"/>
      <c r="F81" s="20"/>
      <c r="G81" s="20"/>
    </row>
    <row r="82" spans="1:7" s="12" customFormat="1" hidden="1" x14ac:dyDescent="0.2">
      <c r="A82" s="17"/>
      <c r="B82" s="22"/>
      <c r="C82" s="23"/>
      <c r="D82" s="24"/>
      <c r="E82" s="24"/>
      <c r="F82" s="20"/>
      <c r="G82" s="20"/>
    </row>
    <row r="83" spans="1:7" s="12" customFormat="1" hidden="1" x14ac:dyDescent="0.2">
      <c r="A83" s="17"/>
      <c r="B83" s="22"/>
      <c r="C83" s="23"/>
      <c r="D83" s="23"/>
      <c r="E83" s="24"/>
      <c r="F83" s="20"/>
      <c r="G83" s="20"/>
    </row>
    <row r="84" spans="1:7" s="12" customFormat="1" x14ac:dyDescent="0.2">
      <c r="A84" s="17"/>
      <c r="B84" s="26" t="s">
        <v>68</v>
      </c>
      <c r="C84" s="24"/>
      <c r="D84" s="24"/>
      <c r="E84" s="24"/>
      <c r="F84" s="24"/>
      <c r="G84" s="24"/>
    </row>
    <row r="85" spans="1:7" s="12" customFormat="1" x14ac:dyDescent="0.2">
      <c r="A85" s="17"/>
      <c r="B85" s="45" t="s">
        <v>69</v>
      </c>
      <c r="C85" s="28">
        <v>151</v>
      </c>
      <c r="D85" s="24">
        <v>50.38</v>
      </c>
      <c r="E85" s="24" t="s">
        <v>70</v>
      </c>
      <c r="F85" s="20">
        <v>3.02</v>
      </c>
      <c r="G85" s="20">
        <v>22974.29</v>
      </c>
    </row>
    <row r="86" spans="1:7" s="12" customFormat="1" ht="25.5" hidden="1" x14ac:dyDescent="0.2">
      <c r="A86" s="17"/>
      <c r="B86" s="46" t="s">
        <v>71</v>
      </c>
      <c r="C86" s="28">
        <v>0</v>
      </c>
      <c r="D86" s="24">
        <v>0</v>
      </c>
      <c r="E86" s="24" t="s">
        <v>70</v>
      </c>
      <c r="F86" s="20"/>
      <c r="G86" s="20"/>
    </row>
    <row r="87" spans="1:7" s="12" customFormat="1" x14ac:dyDescent="0.2">
      <c r="A87" s="17"/>
      <c r="B87" s="45" t="s">
        <v>72</v>
      </c>
      <c r="C87" s="28">
        <v>24</v>
      </c>
      <c r="D87" s="24">
        <v>50.38</v>
      </c>
      <c r="E87" s="24" t="s">
        <v>70</v>
      </c>
      <c r="F87" s="20">
        <v>7.59</v>
      </c>
      <c r="G87" s="20">
        <v>9179.76</v>
      </c>
    </row>
    <row r="88" spans="1:7" s="12" customFormat="1" ht="25.5" hidden="1" x14ac:dyDescent="0.2">
      <c r="A88" s="17"/>
      <c r="B88" s="46" t="s">
        <v>73</v>
      </c>
      <c r="C88" s="28">
        <v>0</v>
      </c>
      <c r="D88" s="24">
        <v>0</v>
      </c>
      <c r="E88" s="24" t="s">
        <v>70</v>
      </c>
      <c r="F88" s="20"/>
      <c r="G88" s="20"/>
    </row>
    <row r="89" spans="1:7" s="12" customFormat="1" x14ac:dyDescent="0.2">
      <c r="A89" s="17"/>
      <c r="B89" s="46" t="s">
        <v>74</v>
      </c>
      <c r="C89" s="28">
        <v>1</v>
      </c>
      <c r="D89" s="24">
        <v>59</v>
      </c>
      <c r="E89" s="42" t="s">
        <v>70</v>
      </c>
      <c r="F89" s="20">
        <v>5.05</v>
      </c>
      <c r="G89" s="20">
        <v>297.94</v>
      </c>
    </row>
    <row r="90" spans="1:7" s="12" customFormat="1" x14ac:dyDescent="0.2">
      <c r="A90" s="17"/>
      <c r="B90" s="46" t="s">
        <v>75</v>
      </c>
      <c r="C90" s="28">
        <v>1</v>
      </c>
      <c r="D90" s="24">
        <v>50.38</v>
      </c>
      <c r="E90" s="42" t="s">
        <v>70</v>
      </c>
      <c r="F90" s="20">
        <v>3.5</v>
      </c>
      <c r="G90" s="20">
        <v>176.21</v>
      </c>
    </row>
    <row r="91" spans="1:7" s="12" customFormat="1" x14ac:dyDescent="0.2">
      <c r="A91" s="17"/>
      <c r="B91" s="46" t="s">
        <v>76</v>
      </c>
      <c r="C91" s="28">
        <v>1</v>
      </c>
      <c r="D91" s="24">
        <v>1.5</v>
      </c>
      <c r="E91" s="42" t="s">
        <v>70</v>
      </c>
      <c r="F91" s="20">
        <v>0.53</v>
      </c>
      <c r="G91" s="20">
        <v>0.8</v>
      </c>
    </row>
    <row r="92" spans="1:7" s="12" customFormat="1" x14ac:dyDescent="0.2">
      <c r="A92" s="17"/>
      <c r="B92" s="46" t="s">
        <v>77</v>
      </c>
      <c r="C92" s="28">
        <v>2</v>
      </c>
      <c r="D92" s="24">
        <v>4.25</v>
      </c>
      <c r="E92" s="42" t="s">
        <v>70</v>
      </c>
      <c r="F92" s="20">
        <v>6.8</v>
      </c>
      <c r="G92" s="20">
        <v>57.82</v>
      </c>
    </row>
    <row r="93" spans="1:7" s="12" customFormat="1" ht="58.5" customHeight="1" x14ac:dyDescent="0.2">
      <c r="A93" s="17"/>
      <c r="B93" s="47" t="s">
        <v>78</v>
      </c>
      <c r="C93" s="28">
        <v>0</v>
      </c>
      <c r="D93" s="24">
        <v>0</v>
      </c>
      <c r="E93" s="42">
        <v>0</v>
      </c>
      <c r="F93" s="20">
        <v>0</v>
      </c>
      <c r="G93" s="20">
        <v>0</v>
      </c>
    </row>
    <row r="94" spans="1:7" s="12" customFormat="1" x14ac:dyDescent="0.2">
      <c r="A94" s="17"/>
      <c r="B94" s="46" t="s">
        <v>79</v>
      </c>
      <c r="C94" s="28">
        <v>2</v>
      </c>
      <c r="D94" s="24">
        <v>0.5</v>
      </c>
      <c r="E94" s="42" t="s">
        <v>70</v>
      </c>
      <c r="F94" s="20">
        <v>0.53</v>
      </c>
      <c r="G94" s="20">
        <v>0.53</v>
      </c>
    </row>
    <row r="95" spans="1:7" s="12" customFormat="1" hidden="1" x14ac:dyDescent="0.2">
      <c r="A95" s="17"/>
      <c r="B95" s="46" t="s">
        <v>80</v>
      </c>
      <c r="C95" s="28">
        <v>0</v>
      </c>
      <c r="D95" s="24">
        <v>0</v>
      </c>
      <c r="E95" s="42" t="s">
        <v>70</v>
      </c>
      <c r="F95" s="20"/>
      <c r="G95" s="20">
        <v>0</v>
      </c>
    </row>
    <row r="96" spans="1:7" s="12" customFormat="1" x14ac:dyDescent="0.2">
      <c r="A96" s="17"/>
      <c r="B96" s="46" t="s">
        <v>81</v>
      </c>
      <c r="C96" s="28">
        <v>24</v>
      </c>
      <c r="D96" s="24">
        <v>1.6</v>
      </c>
      <c r="E96" s="42" t="s">
        <v>70</v>
      </c>
      <c r="F96" s="20">
        <v>6.08</v>
      </c>
      <c r="G96" s="20">
        <v>233.6</v>
      </c>
    </row>
    <row r="97" spans="1:7" s="12" customFormat="1" ht="25.5" x14ac:dyDescent="0.2">
      <c r="A97" s="17"/>
      <c r="B97" s="46" t="s">
        <v>82</v>
      </c>
      <c r="C97" s="28">
        <v>1</v>
      </c>
      <c r="D97" s="24">
        <v>2.2000000000000002</v>
      </c>
      <c r="E97" s="42" t="s">
        <v>70</v>
      </c>
      <c r="F97" s="20">
        <v>0.54</v>
      </c>
      <c r="G97" s="20">
        <v>1.18</v>
      </c>
    </row>
    <row r="98" spans="1:7" s="12" customFormat="1" x14ac:dyDescent="0.2">
      <c r="A98" s="17"/>
      <c r="B98" s="46" t="s">
        <v>83</v>
      </c>
      <c r="C98" s="28">
        <v>1</v>
      </c>
      <c r="D98" s="24">
        <v>1.1000000000000001</v>
      </c>
      <c r="E98" s="42" t="s">
        <v>70</v>
      </c>
      <c r="F98" s="20">
        <v>0.54</v>
      </c>
      <c r="G98" s="20">
        <v>0.59</v>
      </c>
    </row>
    <row r="99" spans="1:7" s="12" customFormat="1" x14ac:dyDescent="0.2">
      <c r="A99" s="17"/>
      <c r="B99" s="46" t="s">
        <v>84</v>
      </c>
      <c r="C99" s="28">
        <v>1</v>
      </c>
      <c r="D99" s="24">
        <v>12</v>
      </c>
      <c r="E99" s="42" t="s">
        <v>70</v>
      </c>
      <c r="F99" s="20">
        <v>9.41</v>
      </c>
      <c r="G99" s="20">
        <v>112.95</v>
      </c>
    </row>
    <row r="100" spans="1:7" s="12" customFormat="1" hidden="1" x14ac:dyDescent="0.2">
      <c r="A100" s="17"/>
      <c r="B100" s="46" t="s">
        <v>85</v>
      </c>
      <c r="C100" s="28">
        <v>0</v>
      </c>
      <c r="D100" s="24">
        <v>0</v>
      </c>
      <c r="E100" s="42" t="s">
        <v>70</v>
      </c>
      <c r="F100" s="20">
        <v>0</v>
      </c>
      <c r="G100" s="20">
        <v>0</v>
      </c>
    </row>
    <row r="101" spans="1:7" s="12" customFormat="1" x14ac:dyDescent="0.2">
      <c r="A101" s="17"/>
      <c r="B101" s="46" t="s">
        <v>85</v>
      </c>
      <c r="C101" s="28">
        <v>1</v>
      </c>
      <c r="D101" s="24">
        <v>6.8</v>
      </c>
      <c r="E101" s="42" t="s">
        <v>70</v>
      </c>
      <c r="F101" s="20">
        <v>17.59</v>
      </c>
      <c r="G101" s="20">
        <v>119.63</v>
      </c>
    </row>
    <row r="102" spans="1:7" s="12" customFormat="1" x14ac:dyDescent="0.2">
      <c r="A102" s="17"/>
      <c r="B102" s="25" t="s">
        <v>86</v>
      </c>
      <c r="C102" s="24"/>
      <c r="D102" s="24"/>
      <c r="E102" s="24"/>
      <c r="F102" s="24"/>
      <c r="G102" s="24"/>
    </row>
    <row r="103" spans="1:7" s="12" customFormat="1" x14ac:dyDescent="0.2">
      <c r="A103" s="17"/>
      <c r="B103" s="25" t="s">
        <v>87</v>
      </c>
      <c r="C103" s="24"/>
      <c r="D103" s="24"/>
      <c r="E103" s="24"/>
      <c r="F103" s="24"/>
      <c r="G103" s="24"/>
    </row>
    <row r="104" spans="1:7" s="12" customFormat="1" ht="24" x14ac:dyDescent="0.2">
      <c r="A104" s="17"/>
      <c r="B104" s="27" t="s">
        <v>135</v>
      </c>
      <c r="C104" s="23">
        <v>6</v>
      </c>
      <c r="D104" s="24">
        <v>1</v>
      </c>
      <c r="E104" s="24" t="s">
        <v>38</v>
      </c>
      <c r="F104" s="24"/>
      <c r="G104" s="20">
        <v>203.83</v>
      </c>
    </row>
    <row r="105" spans="1:7" s="12" customFormat="1" ht="24" hidden="1" x14ac:dyDescent="0.2">
      <c r="A105" s="17"/>
      <c r="B105" s="27" t="s">
        <v>136</v>
      </c>
      <c r="C105" s="23"/>
      <c r="D105" s="24"/>
      <c r="E105" s="24"/>
      <c r="F105" s="24"/>
      <c r="G105" s="20">
        <f t="shared" ref="G105" si="4">C105*D105*F105</f>
        <v>0</v>
      </c>
    </row>
    <row r="106" spans="1:7" s="12" customFormat="1" x14ac:dyDescent="0.2">
      <c r="A106" s="17"/>
      <c r="B106" s="27" t="s">
        <v>88</v>
      </c>
      <c r="C106" s="23">
        <v>10</v>
      </c>
      <c r="D106" s="24">
        <v>253</v>
      </c>
      <c r="E106" s="24" t="s">
        <v>70</v>
      </c>
      <c r="F106" s="20">
        <v>0.72</v>
      </c>
      <c r="G106" s="20">
        <v>1827.06</v>
      </c>
    </row>
    <row r="107" spans="1:7" s="12" customFormat="1" ht="24" x14ac:dyDescent="0.2">
      <c r="A107" s="17"/>
      <c r="B107" s="27" t="s">
        <v>89</v>
      </c>
      <c r="C107" s="23">
        <v>10</v>
      </c>
      <c r="D107" s="20">
        <v>126.5</v>
      </c>
      <c r="E107" s="24" t="s">
        <v>70</v>
      </c>
      <c r="F107" s="20">
        <v>3.06</v>
      </c>
      <c r="G107" s="20">
        <v>3865.44</v>
      </c>
    </row>
    <row r="108" spans="1:7" s="12" customFormat="1" ht="24" x14ac:dyDescent="0.2">
      <c r="A108" s="17"/>
      <c r="B108" s="27" t="s">
        <v>90</v>
      </c>
      <c r="C108" s="23">
        <v>1</v>
      </c>
      <c r="D108" s="35">
        <v>5.0599999999999992E-2</v>
      </c>
      <c r="E108" s="24" t="s">
        <v>91</v>
      </c>
      <c r="F108" s="20">
        <v>301.98</v>
      </c>
      <c r="G108" s="20">
        <v>15.28</v>
      </c>
    </row>
    <row r="109" spans="1:7" s="12" customFormat="1" ht="12.75" customHeight="1" x14ac:dyDescent="0.2">
      <c r="A109" s="17"/>
      <c r="B109" s="27" t="s">
        <v>92</v>
      </c>
      <c r="C109" s="23">
        <v>10</v>
      </c>
      <c r="D109" s="20">
        <v>2.5299999999999998</v>
      </c>
      <c r="E109" s="24" t="s">
        <v>70</v>
      </c>
      <c r="F109" s="20">
        <v>1.65</v>
      </c>
      <c r="G109" s="20">
        <v>41.84</v>
      </c>
    </row>
    <row r="110" spans="1:7" s="12" customFormat="1" ht="24" x14ac:dyDescent="0.2">
      <c r="A110" s="17"/>
      <c r="B110" s="27" t="s">
        <v>93</v>
      </c>
      <c r="C110" s="23">
        <v>2</v>
      </c>
      <c r="D110" s="20">
        <v>2.5299999999999998</v>
      </c>
      <c r="E110" s="24" t="s">
        <v>70</v>
      </c>
      <c r="F110" s="20">
        <v>28.73</v>
      </c>
      <c r="G110" s="20">
        <v>145.38</v>
      </c>
    </row>
    <row r="111" spans="1:7" s="12" customFormat="1" x14ac:dyDescent="0.2">
      <c r="A111" s="17"/>
      <c r="B111" s="27" t="s">
        <v>94</v>
      </c>
      <c r="C111" s="23">
        <v>2</v>
      </c>
      <c r="D111" s="20">
        <v>2.5299999999999998</v>
      </c>
      <c r="E111" s="24" t="s">
        <v>70</v>
      </c>
      <c r="F111" s="20">
        <v>20.14</v>
      </c>
      <c r="G111" s="20">
        <v>101.9</v>
      </c>
    </row>
    <row r="112" spans="1:7" s="12" customFormat="1" x14ac:dyDescent="0.2">
      <c r="A112" s="17"/>
      <c r="B112" s="27" t="s">
        <v>95</v>
      </c>
      <c r="C112" s="23">
        <v>5</v>
      </c>
      <c r="D112" s="20">
        <v>253</v>
      </c>
      <c r="E112" s="24" t="s">
        <v>70</v>
      </c>
      <c r="F112" s="20">
        <v>0.5</v>
      </c>
      <c r="G112" s="20">
        <f>C112*F112*D112</f>
        <v>632.5</v>
      </c>
    </row>
    <row r="113" spans="1:7" s="12" customFormat="1" ht="24" x14ac:dyDescent="0.2">
      <c r="A113" s="17"/>
      <c r="B113" s="27" t="s">
        <v>96</v>
      </c>
      <c r="C113" s="23">
        <v>6</v>
      </c>
      <c r="D113" s="20">
        <v>126.5</v>
      </c>
      <c r="E113" s="24" t="s">
        <v>70</v>
      </c>
      <c r="F113" s="20">
        <v>3.08</v>
      </c>
      <c r="G113" s="20">
        <v>2336.65</v>
      </c>
    </row>
    <row r="114" spans="1:7" s="12" customFormat="1" hidden="1" x14ac:dyDescent="0.2">
      <c r="A114" s="17"/>
      <c r="B114" s="27" t="s">
        <v>97</v>
      </c>
      <c r="C114" s="23">
        <v>0</v>
      </c>
      <c r="D114" s="24">
        <v>0</v>
      </c>
      <c r="E114" s="24" t="s">
        <v>91</v>
      </c>
      <c r="F114" s="20"/>
      <c r="G114" s="20">
        <v>0</v>
      </c>
    </row>
    <row r="115" spans="1:7" s="12" customFormat="1" hidden="1" x14ac:dyDescent="0.2">
      <c r="A115" s="17"/>
      <c r="B115" s="27" t="s">
        <v>98</v>
      </c>
      <c r="C115" s="23">
        <v>0</v>
      </c>
      <c r="D115" s="24">
        <v>0</v>
      </c>
      <c r="E115" s="24" t="s">
        <v>91</v>
      </c>
      <c r="F115" s="20"/>
      <c r="G115" s="20">
        <v>0</v>
      </c>
    </row>
    <row r="116" spans="1:7" s="12" customFormat="1" x14ac:dyDescent="0.2">
      <c r="A116" s="17"/>
      <c r="B116" s="27" t="s">
        <v>99</v>
      </c>
      <c r="C116" s="23">
        <v>1</v>
      </c>
      <c r="D116" s="24">
        <v>80</v>
      </c>
      <c r="E116" s="24" t="s">
        <v>70</v>
      </c>
      <c r="F116" s="20">
        <v>3.19</v>
      </c>
      <c r="G116" s="20">
        <v>254.81</v>
      </c>
    </row>
    <row r="117" spans="1:7" s="12" customFormat="1" ht="24" hidden="1" x14ac:dyDescent="0.2">
      <c r="A117" s="17"/>
      <c r="B117" s="27" t="s">
        <v>100</v>
      </c>
      <c r="C117" s="23">
        <v>0</v>
      </c>
      <c r="D117" s="24">
        <v>0</v>
      </c>
      <c r="E117" s="24">
        <v>0</v>
      </c>
      <c r="F117" s="20">
        <v>0</v>
      </c>
      <c r="G117" s="20">
        <v>0</v>
      </c>
    </row>
    <row r="118" spans="1:7" s="12" customFormat="1" x14ac:dyDescent="0.2">
      <c r="A118" s="17"/>
      <c r="B118" s="27" t="s">
        <v>101</v>
      </c>
      <c r="C118" s="23">
        <v>109</v>
      </c>
      <c r="D118" s="23">
        <v>1</v>
      </c>
      <c r="E118" s="24" t="s">
        <v>38</v>
      </c>
      <c r="F118" s="20">
        <v>14.37</v>
      </c>
      <c r="G118" s="20">
        <v>1528.75</v>
      </c>
    </row>
    <row r="119" spans="1:7" s="12" customFormat="1" hidden="1" x14ac:dyDescent="0.2">
      <c r="A119" s="17"/>
      <c r="B119" s="27" t="s">
        <v>102</v>
      </c>
      <c r="C119" s="23">
        <v>0</v>
      </c>
      <c r="D119" s="24">
        <v>0</v>
      </c>
      <c r="E119" s="24">
        <v>0</v>
      </c>
      <c r="F119" s="20">
        <v>0</v>
      </c>
      <c r="G119" s="20">
        <v>0</v>
      </c>
    </row>
    <row r="120" spans="1:7" s="12" customFormat="1" ht="13.5" customHeight="1" x14ac:dyDescent="0.2">
      <c r="A120" s="17"/>
      <c r="B120" s="27" t="s">
        <v>103</v>
      </c>
      <c r="C120" s="23">
        <v>12</v>
      </c>
      <c r="D120" s="24">
        <v>22</v>
      </c>
      <c r="E120" s="24" t="s">
        <v>70</v>
      </c>
      <c r="F120" s="20">
        <v>4.05</v>
      </c>
      <c r="G120" s="20">
        <v>1070.1400000000001</v>
      </c>
    </row>
    <row r="121" spans="1:7" s="12" customFormat="1" hidden="1" x14ac:dyDescent="0.2">
      <c r="A121" s="17"/>
      <c r="B121" s="27" t="s">
        <v>104</v>
      </c>
      <c r="C121" s="23">
        <v>0</v>
      </c>
      <c r="D121" s="20">
        <v>0</v>
      </c>
      <c r="E121" s="24" t="s">
        <v>38</v>
      </c>
      <c r="F121" s="20"/>
      <c r="G121" s="20">
        <v>0</v>
      </c>
    </row>
    <row r="122" spans="1:7" s="12" customFormat="1" hidden="1" x14ac:dyDescent="0.2">
      <c r="A122" s="17"/>
      <c r="B122" s="27" t="s">
        <v>105</v>
      </c>
      <c r="C122" s="23">
        <v>1</v>
      </c>
      <c r="D122" s="20">
        <v>1.3</v>
      </c>
      <c r="E122" s="24" t="s">
        <v>38</v>
      </c>
      <c r="F122" s="20">
        <v>218.39</v>
      </c>
      <c r="G122" s="20"/>
    </row>
    <row r="123" spans="1:7" s="12" customFormat="1" x14ac:dyDescent="0.2">
      <c r="A123" s="17"/>
      <c r="B123" s="26" t="s">
        <v>106</v>
      </c>
      <c r="C123" s="28"/>
      <c r="D123" s="20"/>
      <c r="E123" s="24"/>
      <c r="F123" s="20"/>
      <c r="G123" s="20"/>
    </row>
    <row r="124" spans="1:7" s="12" customFormat="1" hidden="1" x14ac:dyDescent="0.2">
      <c r="A124" s="17"/>
      <c r="B124" s="27"/>
      <c r="C124" s="28">
        <v>0</v>
      </c>
      <c r="D124" s="24">
        <v>0</v>
      </c>
      <c r="E124" s="24" t="s">
        <v>70</v>
      </c>
      <c r="F124" s="20">
        <v>0</v>
      </c>
      <c r="G124" s="20">
        <f t="shared" ref="G124" si="5">C124*D124*F124</f>
        <v>0</v>
      </c>
    </row>
    <row r="125" spans="1:7" s="12" customFormat="1" ht="24" x14ac:dyDescent="0.2">
      <c r="A125" s="17"/>
      <c r="B125" s="27" t="s">
        <v>107</v>
      </c>
      <c r="C125" s="23">
        <v>62</v>
      </c>
      <c r="D125" s="24">
        <v>253</v>
      </c>
      <c r="E125" s="24" t="s">
        <v>70</v>
      </c>
      <c r="F125" s="20">
        <v>0.4</v>
      </c>
      <c r="G125" s="20">
        <f>C125*D125*F125</f>
        <v>6274.4000000000005</v>
      </c>
    </row>
    <row r="126" spans="1:7" s="12" customFormat="1" x14ac:dyDescent="0.2">
      <c r="A126" s="17"/>
      <c r="B126" s="27" t="s">
        <v>99</v>
      </c>
      <c r="C126" s="23">
        <v>1</v>
      </c>
      <c r="D126" s="24">
        <v>80</v>
      </c>
      <c r="E126" s="24" t="s">
        <v>70</v>
      </c>
      <c r="F126" s="20">
        <v>10.83</v>
      </c>
      <c r="G126" s="20">
        <v>866.3</v>
      </c>
    </row>
    <row r="127" spans="1:7" s="12" customFormat="1" ht="24" hidden="1" x14ac:dyDescent="0.2">
      <c r="A127" s="17"/>
      <c r="B127" s="27" t="s">
        <v>100</v>
      </c>
      <c r="C127" s="23">
        <v>0</v>
      </c>
      <c r="D127" s="24">
        <v>0</v>
      </c>
      <c r="E127" s="24" t="s">
        <v>38</v>
      </c>
      <c r="F127" s="20">
        <v>0</v>
      </c>
      <c r="G127" s="20">
        <v>0</v>
      </c>
    </row>
    <row r="128" spans="1:7" s="12" customFormat="1" x14ac:dyDescent="0.2">
      <c r="A128" s="17"/>
      <c r="B128" s="27" t="s">
        <v>101</v>
      </c>
      <c r="C128" s="23">
        <v>110</v>
      </c>
      <c r="D128" s="24">
        <v>1</v>
      </c>
      <c r="E128" s="24" t="s">
        <v>70</v>
      </c>
      <c r="F128" s="20">
        <v>14.4308</v>
      </c>
      <c r="G128" s="20">
        <v>1579.74</v>
      </c>
    </row>
    <row r="129" spans="1:7" s="12" customFormat="1" hidden="1" x14ac:dyDescent="0.2">
      <c r="A129" s="17"/>
      <c r="B129" s="27" t="s">
        <v>108</v>
      </c>
      <c r="C129" s="23">
        <v>0</v>
      </c>
      <c r="D129" s="24">
        <v>0</v>
      </c>
      <c r="E129" s="24" t="s">
        <v>70</v>
      </c>
      <c r="F129" s="20">
        <v>0</v>
      </c>
      <c r="G129" s="20">
        <v>0</v>
      </c>
    </row>
    <row r="130" spans="1:7" s="12" customFormat="1" x14ac:dyDescent="0.2">
      <c r="A130" s="17"/>
      <c r="B130" s="27" t="s">
        <v>109</v>
      </c>
      <c r="C130" s="23">
        <v>26</v>
      </c>
      <c r="D130" s="24">
        <v>764</v>
      </c>
      <c r="E130" s="24" t="s">
        <v>70</v>
      </c>
      <c r="F130" s="20">
        <v>0.39</v>
      </c>
      <c r="G130" s="20">
        <v>7650.72</v>
      </c>
    </row>
    <row r="131" spans="1:7" s="12" customFormat="1" ht="24" x14ac:dyDescent="0.2">
      <c r="A131" s="17"/>
      <c r="B131" s="27" t="s">
        <v>110</v>
      </c>
      <c r="C131" s="23">
        <v>2</v>
      </c>
      <c r="D131" s="24">
        <v>764</v>
      </c>
      <c r="E131" s="24" t="s">
        <v>70</v>
      </c>
      <c r="F131" s="20">
        <v>5.27</v>
      </c>
      <c r="G131" s="20">
        <v>8058.4</v>
      </c>
    </row>
    <row r="132" spans="1:7" s="12" customFormat="1" x14ac:dyDescent="0.2">
      <c r="A132" s="17"/>
      <c r="B132" s="27" t="s">
        <v>111</v>
      </c>
      <c r="C132" s="23">
        <v>2</v>
      </c>
      <c r="D132" s="24">
        <v>764</v>
      </c>
      <c r="E132" s="24" t="s">
        <v>70</v>
      </c>
      <c r="F132" s="20">
        <v>0.69</v>
      </c>
      <c r="G132" s="20">
        <v>1060.3599999999999</v>
      </c>
    </row>
    <row r="133" spans="1:7" s="12" customFormat="1" x14ac:dyDescent="0.2">
      <c r="A133" s="17"/>
      <c r="B133" s="27" t="s">
        <v>112</v>
      </c>
      <c r="C133" s="23">
        <v>2</v>
      </c>
      <c r="D133" s="24">
        <v>764</v>
      </c>
      <c r="E133" s="24" t="s">
        <v>70</v>
      </c>
      <c r="F133" s="20">
        <v>0.47</v>
      </c>
      <c r="G133" s="20">
        <v>713.43</v>
      </c>
    </row>
    <row r="134" spans="1:7" s="12" customFormat="1" hidden="1" x14ac:dyDescent="0.2">
      <c r="A134" s="17"/>
      <c r="B134" s="27" t="s">
        <v>102</v>
      </c>
      <c r="C134" s="23">
        <v>0</v>
      </c>
      <c r="D134" s="24">
        <v>0</v>
      </c>
      <c r="E134" s="24" t="s">
        <v>70</v>
      </c>
      <c r="F134" s="20">
        <v>0</v>
      </c>
      <c r="G134" s="20">
        <v>0</v>
      </c>
    </row>
    <row r="135" spans="1:7" s="12" customFormat="1" x14ac:dyDescent="0.2">
      <c r="A135" s="17"/>
      <c r="B135" s="27" t="s">
        <v>103</v>
      </c>
      <c r="C135" s="23">
        <v>17</v>
      </c>
      <c r="D135" s="24">
        <v>22</v>
      </c>
      <c r="E135" s="24" t="s">
        <v>38</v>
      </c>
      <c r="F135" s="20">
        <v>1.38</v>
      </c>
      <c r="G135" s="20">
        <v>516.12</v>
      </c>
    </row>
    <row r="136" spans="1:7" s="12" customFormat="1" hidden="1" x14ac:dyDescent="0.2">
      <c r="A136" s="17"/>
      <c r="B136" s="27" t="s">
        <v>104</v>
      </c>
      <c r="C136" s="23">
        <v>1</v>
      </c>
      <c r="D136" s="24">
        <v>0</v>
      </c>
      <c r="E136" s="24" t="s">
        <v>91</v>
      </c>
      <c r="F136" s="20"/>
      <c r="G136" s="20">
        <v>0</v>
      </c>
    </row>
    <row r="137" spans="1:7" s="12" customFormat="1" hidden="1" x14ac:dyDescent="0.2">
      <c r="A137" s="17"/>
      <c r="B137" s="27" t="s">
        <v>105</v>
      </c>
      <c r="C137" s="23">
        <v>1</v>
      </c>
      <c r="D137" s="20">
        <v>1.4000000000000001</v>
      </c>
      <c r="E137" s="24"/>
      <c r="F137" s="20">
        <v>218.39</v>
      </c>
      <c r="G137" s="20"/>
    </row>
    <row r="138" spans="1:7" s="12" customFormat="1" x14ac:dyDescent="0.2">
      <c r="A138" s="17"/>
      <c r="B138" s="48" t="s">
        <v>113</v>
      </c>
      <c r="C138" s="42"/>
      <c r="D138" s="24"/>
      <c r="E138" s="24"/>
      <c r="F138" s="20"/>
      <c r="G138" s="20"/>
    </row>
    <row r="139" spans="1:7" s="12" customFormat="1" ht="24" x14ac:dyDescent="0.2">
      <c r="A139" s="17"/>
      <c r="B139" s="27" t="s">
        <v>114</v>
      </c>
      <c r="C139" s="42">
        <v>12</v>
      </c>
      <c r="D139" s="24">
        <v>519.70000000000005</v>
      </c>
      <c r="E139" s="42" t="s">
        <v>115</v>
      </c>
      <c r="F139" s="20">
        <v>1.29</v>
      </c>
      <c r="G139" s="20">
        <v>8052.47</v>
      </c>
    </row>
    <row r="140" spans="1:7" s="12" customFormat="1" x14ac:dyDescent="0.2">
      <c r="A140" s="17"/>
      <c r="B140" s="48" t="s">
        <v>116</v>
      </c>
      <c r="C140" s="42"/>
      <c r="D140" s="24"/>
      <c r="E140" s="24"/>
      <c r="F140" s="20"/>
      <c r="G140" s="20"/>
    </row>
    <row r="141" spans="1:7" s="12" customFormat="1" ht="24" x14ac:dyDescent="0.2">
      <c r="A141" s="17"/>
      <c r="B141" s="27" t="s">
        <v>117</v>
      </c>
      <c r="C141" s="42">
        <v>12</v>
      </c>
      <c r="D141" s="24">
        <f>D139</f>
        <v>519.70000000000005</v>
      </c>
      <c r="E141" s="42" t="s">
        <v>115</v>
      </c>
      <c r="F141" s="20">
        <v>3.28</v>
      </c>
      <c r="G141" s="20">
        <v>20468.3</v>
      </c>
    </row>
    <row r="142" spans="1:7" s="2" customFormat="1" ht="12" x14ac:dyDescent="0.2">
      <c r="A142" s="13"/>
      <c r="B142" s="49"/>
      <c r="C142" s="24"/>
      <c r="D142" s="24"/>
      <c r="E142" s="55" t="s">
        <v>118</v>
      </c>
      <c r="F142" s="3"/>
      <c r="G142" s="29">
        <f>SUM(G25:G141)</f>
        <v>164131.4262371134</v>
      </c>
    </row>
    <row r="143" spans="1:7" s="2" customFormat="1" ht="12" x14ac:dyDescent="0.2">
      <c r="A143" s="13"/>
      <c r="B143" s="50"/>
      <c r="C143" s="51"/>
      <c r="D143" s="51"/>
      <c r="E143" s="51"/>
      <c r="F143" s="56"/>
      <c r="G143" s="30"/>
    </row>
    <row r="144" spans="1:7" s="2" customFormat="1" x14ac:dyDescent="0.2">
      <c r="A144" s="13"/>
      <c r="B144" s="50"/>
      <c r="C144" s="51"/>
      <c r="D144" s="51"/>
      <c r="E144" s="51"/>
      <c r="F144" s="56"/>
      <c r="G144" s="57" t="s">
        <v>119</v>
      </c>
    </row>
    <row r="145" spans="1:7" s="2" customFormat="1" ht="12" x14ac:dyDescent="0.2">
      <c r="A145" s="13"/>
      <c r="B145" s="50"/>
      <c r="C145" s="51"/>
      <c r="D145" s="51"/>
      <c r="E145" s="51"/>
      <c r="F145" s="56"/>
      <c r="G145" s="30"/>
    </row>
  </sheetData>
  <mergeCells count="16">
    <mergeCell ref="C23:D23"/>
    <mergeCell ref="B24:G24"/>
    <mergeCell ref="B44:E44"/>
    <mergeCell ref="B63:E63"/>
    <mergeCell ref="A15:G15"/>
    <mergeCell ref="A16:G16"/>
    <mergeCell ref="A17:G17"/>
    <mergeCell ref="A18:B18"/>
    <mergeCell ref="A20:G20"/>
    <mergeCell ref="B21:G21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  <rowBreaks count="1" manualBreakCount="1">
    <brk id="9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С13</vt:lpstr>
      <vt:lpstr>С13!Область_печати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Кобякова</cp:lastModifiedBy>
  <dcterms:created xsi:type="dcterms:W3CDTF">2020-03-27T04:14:05Z</dcterms:created>
  <dcterms:modified xsi:type="dcterms:W3CDTF">2020-03-30T07:00:12Z</dcterms:modified>
</cp:coreProperties>
</file>